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Malinak3-4 - Repase a nát..." sheetId="2" state="visible" r:id="rId4"/>
  </sheets>
  <definedNames>
    <definedName function="false" hidden="false" localSheetId="1" name="_xlnm.Print_Area" vbProcedure="false">'Malinak3-4 - Repase a nát...'!$C$4:$J$76,'Malinak3-4 - Repase a nát...'!$C$82:$J$105,'Malinak3-4 - Repase a nát...'!$C$111:$K$184</definedName>
    <definedName function="false" hidden="false" localSheetId="1" name="_xlnm.Print_Titles" vbProcedure="false">'Malinak3-4 - Repase a nát...'!$121:$121</definedName>
    <definedName function="false" hidden="true" localSheetId="1" name="_xlnm._FilterDatabase" vbProcedure="false">'Malinak3-4 - Repase a nát...'!$C$121:$K$184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<sst xmlns="http://schemas.openxmlformats.org/spreadsheetml/2006/main" count="873" uniqueCount="268">
  <si>
    <t xml:space="preserve">Export Komplet</t>
  </si>
  <si>
    <t xml:space="preserve">2.0</t>
  </si>
  <si>
    <t xml:space="preserve">False</t>
  </si>
  <si>
    <t xml:space="preserve">{388c7c28-e696-4a66-9494-bfd7edf2884b}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</si>
  <si>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</si>
  <si>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</si>
  <si>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</si>
  <si>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</si>
  <si>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</si>
  <si>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</si>
  <si>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</si>
  <si>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</si>
  <si>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</si>
  <si>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Malinak3-4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</si>
  <si>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</si>
  <si>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</si>
  <si>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Repase a nátěry interiérových dveří-4.NP</t>
  </si>
  <si>
    <t xml:space="preserve">KSO:</t>
  </si>
  <si>
    <t xml:space="preserve">CC-CZ:</t>
  </si>
  <si>
    <t xml:space="preserve">Místo:</t>
  </si>
  <si>
    <t xml:space="preserve">Malinovského náměstí 3,Brno</t>
  </si>
  <si>
    <t xml:space="preserve">Datum:</t>
  </si>
  <si>
    <t xml:space="preserve">1. 6. 2024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</si>
  <si>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</si>
  <si>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</si>
  <si>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</si>
  <si>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</si>
  <si>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</si>
  <si>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</si>
  <si>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</si>
  <si>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</si>
  <si>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</si>
  <si>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</si>
  <si>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</si>
  <si>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</si>
  <si>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</si>
  <si>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</si>
  <si>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</si>
  <si>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</si>
  <si>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</si>
  <si>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</si>
  <si>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</si>
  <si>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</si>
  <si>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</si>
  <si>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</si>
  <si>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</si>
  <si>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</si>
  <si>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</si>
  <si>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</si>
  <si>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</si>
  <si>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</si>
  <si>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</si>
  <si>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</si>
  <si>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</si>
  <si>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</si>
  <si>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</si>
  <si>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</si>
  <si>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</si>
  <si>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</si>
  <si>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</si>
  <si>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</si>
  <si>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</si>
  <si>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</si>
  <si>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</si>
  <si>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</si>
  <si>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</si>
  <si>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</si>
  <si>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</si>
  <si>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</si>
  <si>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</si>
  <si>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</si>
  <si>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</si>
  <si>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</si>
  <si>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</si>
  <si>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</si>
  <si>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</si>
  <si>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</si>
  <si>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</si>
  <si>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</si>
  <si>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</si>
  <si>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</si>
  <si>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</si>
  <si>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</si>
  <si>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</si>
  <si>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</si>
  <si>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</si>
  <si>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</si>
  <si>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</si>
  <si>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</si>
  <si>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</si>
  <si>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998 - Přesun hmot</t>
  </si>
  <si>
    <t xml:space="preserve">PSV - Práce a dodávky PSV</t>
  </si>
  <si>
    <t xml:space="preserve">    766 - Konstrukce truhlářské</t>
  </si>
  <si>
    <t xml:space="preserve">    783 - Dokončovací práce - nátěry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</si>
  <si>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</si>
  <si>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</si>
  <si>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</si>
  <si>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</si>
  <si>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</si>
  <si>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</si>
  <si>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</si>
  <si>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</si>
  <si>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</si>
  <si>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</si>
  <si>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</si>
  <si>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</si>
  <si>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</si>
  <si>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</si>
  <si>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</si>
  <si>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</si>
  <si>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</si>
  <si>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</si>
  <si>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</si>
  <si>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</si>
  <si>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</si>
  <si>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</si>
  <si>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</si>
  <si>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949101111</t>
  </si>
  <si>
    <t xml:space="preserve">Lešení pomocné pro objekty pozemních staveb s lešeňovou podlahou v do 1,9 m zatížení do 150 kg/m2</t>
  </si>
  <si>
    <t xml:space="preserve">m2</t>
  </si>
  <si>
    <t xml:space="preserve">CS ÚRS 2024 01</t>
  </si>
  <si>
    <t xml:space="preserve">4</t>
  </si>
  <si>
    <t xml:space="preserve">1964570800</t>
  </si>
  <si>
    <t xml:space="preserve">VV</t>
  </si>
  <si>
    <t xml:space="preserve">"3,3k,13"2,0*1,2*(22+26+3)*2</t>
  </si>
  <si>
    <t xml:space="preserve">Součet</t>
  </si>
  <si>
    <t xml:space="preserve">998</t>
  </si>
  <si>
    <t xml:space="preserve">Přesun hmot</t>
  </si>
  <si>
    <t xml:space="preserve">998018002</t>
  </si>
  <si>
    <t xml:space="preserve">Přesun hmot pro budovy ruční pro budovy v přes 6 do 12 m</t>
  </si>
  <si>
    <t xml:space="preserve">t</t>
  </si>
  <si>
    <t xml:space="preserve">2702667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</si>
  <si>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</si>
  <si>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</si>
  <si>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</si>
  <si>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</si>
  <si>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3</t>
  </si>
  <si>
    <t xml:space="preserve">766-pc 4</t>
  </si>
  <si>
    <t xml:space="preserve">3-Oprava dveří a obložkové zárubně,126/247cm-repase klik,štítků.. </t>
  </si>
  <si>
    <t xml:space="preserve">kus</t>
  </si>
  <si>
    <t xml:space="preserve">16</t>
  </si>
  <si>
    <t xml:space="preserve">427690391</t>
  </si>
  <si>
    <t xml:space="preserve">"3"22</t>
  </si>
  <si>
    <t xml:space="preserve">766-pc 4a</t>
  </si>
  <si>
    <t xml:space="preserve">3K-Oprava dveří a obložkové zárubně,126/247cm-výměna kování, klik-podobné jako u ostatních, ponechat původní zámek-oprava </t>
  </si>
  <si>
    <t xml:space="preserve">1020133583</t>
  </si>
  <si>
    <t xml:space="preserve">"3K"26</t>
  </si>
  <si>
    <t xml:space="preserve">5</t>
  </si>
  <si>
    <t xml:space="preserve">766-pc 5</t>
  </si>
  <si>
    <t xml:space="preserve">4-Oprava dveří a zárubně,145/200cm-repase klik,štítků.. </t>
  </si>
  <si>
    <t xml:space="preserve">953953864</t>
  </si>
  <si>
    <t xml:space="preserve">"4"2</t>
  </si>
  <si>
    <t xml:space="preserve">6</t>
  </si>
  <si>
    <t xml:space="preserve">766-pc 6</t>
  </si>
  <si>
    <t xml:space="preserve">5-Výměna dveří, 80/197 cm, oprava zárubně, použít původní kování,klika zámek-oprava</t>
  </si>
  <si>
    <t xml:space="preserve">-636297645</t>
  </si>
  <si>
    <t xml:space="preserve">"5"1</t>
  </si>
  <si>
    <t xml:space="preserve">7</t>
  </si>
  <si>
    <t xml:space="preserve">766-pc15</t>
  </si>
  <si>
    <t xml:space="preserve">13-Oprava zárubně,126/247cm</t>
  </si>
  <si>
    <t xml:space="preserve">-1525242394</t>
  </si>
  <si>
    <t xml:space="preserve">"13"3</t>
  </si>
  <si>
    <t xml:space="preserve">8</t>
  </si>
  <si>
    <t xml:space="preserve">998766202</t>
  </si>
  <si>
    <t xml:space="preserve">Přesun hmot procentní pro kce truhlářské v objektech v přes 6 do 12 m</t>
  </si>
  <si>
    <t xml:space="preserve">%</t>
  </si>
  <si>
    <t xml:space="preserve">1763356042</t>
  </si>
  <si>
    <t xml:space="preserve">783</t>
  </si>
  <si>
    <t xml:space="preserve">Dokončovací práce - nátěry</t>
  </si>
  <si>
    <t xml:space="preserve">783000103</t>
  </si>
  <si>
    <t xml:space="preserve">Ochrana podlah nebo vodorovných ploch při provádění nátěrů položením fólie</t>
  </si>
  <si>
    <t xml:space="preserve">1819745248</t>
  </si>
  <si>
    <t xml:space="preserve">"3,3k,4,13k"2,0*1,2*(22+26+2+3)*2</t>
  </si>
  <si>
    <t xml:space="preserve">"5"1,5*1,2*(1)*2</t>
  </si>
  <si>
    <t xml:space="preserve">10</t>
  </si>
  <si>
    <t xml:space="preserve">M</t>
  </si>
  <si>
    <t xml:space="preserve">28323156</t>
  </si>
  <si>
    <t xml:space="preserve">fólie pro malířské potřeby zakrývací tl 41µ 4x5m</t>
  </si>
  <si>
    <t xml:space="preserve">32</t>
  </si>
  <si>
    <t xml:space="preserve">72878821</t>
  </si>
  <si>
    <t xml:space="preserve">258*1,05 'Přepočtené koeficientem množství</t>
  </si>
  <si>
    <t xml:space="preserve">11</t>
  </si>
  <si>
    <t xml:space="preserve">783000111</t>
  </si>
  <si>
    <t xml:space="preserve">Ochrana svislých ploch při provádění nátěrů olepením páskou nebo fólií</t>
  </si>
  <si>
    <t xml:space="preserve">m</t>
  </si>
  <si>
    <t xml:space="preserve">-2064581977</t>
  </si>
  <si>
    <t xml:space="preserve">"3,3k,123k"(1,3+2,5*2)*2*(22+26+3)</t>
  </si>
  <si>
    <t xml:space="preserve">"4"(1,55+2,0*2)*2*2</t>
  </si>
  <si>
    <t xml:space="preserve">"5"(0,9+2,0*2)*2*(1)</t>
  </si>
  <si>
    <t xml:space="preserve">58124838</t>
  </si>
  <si>
    <t xml:space="preserve">páska maskovací krepová pro malířské potřeby š 50mm</t>
  </si>
  <si>
    <t xml:space="preserve">-1798940538</t>
  </si>
  <si>
    <t xml:space="preserve">674,6*1,05 'Přepočtené koeficientem množství</t>
  </si>
  <si>
    <t xml:space="preserve">13</t>
  </si>
  <si>
    <t xml:space="preserve">783000201</t>
  </si>
  <si>
    <t xml:space="preserve">Přemístění dveřních křídel pro zhotovení nátěrů vodorovné do 50 m</t>
  </si>
  <si>
    <t xml:space="preserve">308689932</t>
  </si>
  <si>
    <t xml:space="preserve">(22*2+26*2+2*2+1)*2</t>
  </si>
  <si>
    <t xml:space="preserve">14</t>
  </si>
  <si>
    <t xml:space="preserve">783101203</t>
  </si>
  <si>
    <t xml:space="preserve">Jemné obroušení podkladu truhlářských konstrukcí před provedením nátěru</t>
  </si>
  <si>
    <t xml:space="preserve">1853379583</t>
  </si>
  <si>
    <t xml:space="preserve">"3,3K"1,4*2,6*2*(22+26)+(1,6+2,5*2)*1,15*48</t>
  </si>
  <si>
    <t xml:space="preserve">"2"0,9*2,1*2*2+(1,0+2,0*2)*0,45*2</t>
  </si>
  <si>
    <t xml:space="preserve">"13K"(1,4+2,6*2)*1,15*3</t>
  </si>
  <si>
    <t xml:space="preserve">"4"1,55*2,1*2*2</t>
  </si>
  <si>
    <t xml:space="preserve">15</t>
  </si>
  <si>
    <t xml:space="preserve">783106801</t>
  </si>
  <si>
    <t xml:space="preserve">Odstranění nátěrů z truhlářských konstrukcí obroušením</t>
  </si>
  <si>
    <t xml:space="preserve">1754836916</t>
  </si>
  <si>
    <t xml:space="preserve">783114101</t>
  </si>
  <si>
    <t xml:space="preserve">Základní jednonásobný nátěr truhlářských konstrukcí</t>
  </si>
  <si>
    <t xml:space="preserve">1901326814</t>
  </si>
  <si>
    <t xml:space="preserve">17</t>
  </si>
  <si>
    <t xml:space="preserve">783117101</t>
  </si>
  <si>
    <t xml:space="preserve">Krycí  nátěr truhlářských konstrukcí-email,lak</t>
  </si>
  <si>
    <t xml:space="preserve">-91495596</t>
  </si>
  <si>
    <t xml:space="preserve">18</t>
  </si>
  <si>
    <t xml:space="preserve">783122101</t>
  </si>
  <si>
    <t xml:space="preserve">Lokální tmelení truhlářských konstrukcí včetně přebroušení disperzním tmelem plochy do 10%</t>
  </si>
  <si>
    <t xml:space="preserve">-1083548060</t>
  </si>
  <si>
    <t xml:space="preserve">19</t>
  </si>
  <si>
    <t xml:space="preserve">783122131</t>
  </si>
  <si>
    <t xml:space="preserve">Plošné (plné) tmelení truhlářských konstrukcí včetně přebroušení disperzním tmelem</t>
  </si>
  <si>
    <t xml:space="preserve">-726581371</t>
  </si>
  <si>
    <t xml:space="preserve">20</t>
  </si>
  <si>
    <t xml:space="preserve">783306801</t>
  </si>
  <si>
    <t xml:space="preserve">Odstranění nátěru ze zámečnických konstrukcí obroušením</t>
  </si>
  <si>
    <t xml:space="preserve">995124386</t>
  </si>
  <si>
    <t xml:space="preserve">"4"(1,5+2,1*2)*0,25*2</t>
  </si>
  <si>
    <t xml:space="preserve">"5"(0,9+2,1*2)*0,25*1</t>
  </si>
  <si>
    <t xml:space="preserve">783314201</t>
  </si>
  <si>
    <t xml:space="preserve">Základní antikorozní jednonásobný syntetický standardní nátěr zámečnických konstrukcí</t>
  </si>
  <si>
    <t xml:space="preserve">-1920074872</t>
  </si>
  <si>
    <t xml:space="preserve">22</t>
  </si>
  <si>
    <t xml:space="preserve">783315101</t>
  </si>
  <si>
    <t xml:space="preserve">Mezinátěr jednonásobný syntetický standardní zámečnických konstrukcí</t>
  </si>
  <si>
    <t xml:space="preserve">786031912</t>
  </si>
  <si>
    <t xml:space="preserve">23</t>
  </si>
  <si>
    <t xml:space="preserve">783317101</t>
  </si>
  <si>
    <t xml:space="preserve">Krycí jednonásobný syntetický standardní nátěr zámečnických konstrukcí</t>
  </si>
  <si>
    <t xml:space="preserve">-1260835202</t>
  </si>
  <si>
    <t xml:space="preserve">24</t>
  </si>
  <si>
    <t xml:space="preserve">783322101</t>
  </si>
  <si>
    <t xml:space="preserve">Tmelení včetně přebroušení zámečnických konstrukcí disperzním tmelem</t>
  </si>
  <si>
    <t xml:space="preserve">1429013657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</si>
  <si>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</si>
  <si>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</si>
  <si>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</si>
  <si>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</si>
  <si>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25</t>
  </si>
  <si>
    <t xml:space="preserve">030001000</t>
  </si>
  <si>
    <t xml:space="preserve">Zařízení staveniště 1%</t>
  </si>
  <si>
    <t xml:space="preserve">sada</t>
  </si>
  <si>
    <t xml:space="preserve">1024</t>
  </si>
  <si>
    <t xml:space="preserve">-1505880232</t>
  </si>
  <si>
    <t xml:space="preserve">VRN6</t>
  </si>
  <si>
    <t xml:space="preserve">Územní vlivy</t>
  </si>
  <si>
    <t xml:space="preserve">26</t>
  </si>
  <si>
    <t xml:space="preserve">062002000</t>
  </si>
  <si>
    <t xml:space="preserve">Ztížené dopravní podmínky 3%</t>
  </si>
  <si>
    <t xml:space="preserve">-878265363</t>
  </si>
  <si>
    <t xml:space="preserve">VRN7</t>
  </si>
  <si>
    <t xml:space="preserve">Provozní vlivy</t>
  </si>
  <si>
    <t xml:space="preserve">27</t>
  </si>
  <si>
    <t xml:space="preserve">073002000</t>
  </si>
  <si>
    <t xml:space="preserve">Ztížený pohyb vozidel v centrech měst 1,0%</t>
  </si>
  <si>
    <t xml:space="preserve">-773930700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</si>
</sst>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9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184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Malinak3-4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Repase a nátěry interiérových dveří-4.NP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Malinovského náměstí 3,Brno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1. 6. 2024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'Malinak3-4 - Repase a nát...'!J28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'Malinak3-4 - Repase a nát...'!P122</f>
        <v>0</v>
      </c>
      <c r="AV95" s="94" t="n">
        <f aca="false">'Malinak3-4 - Repase a nát...'!J31</f>
        <v>0</v>
      </c>
      <c r="AW95" s="94" t="n">
        <f aca="false">'Malinak3-4 - Repase a nát...'!J32</f>
        <v>0</v>
      </c>
      <c r="AX95" s="94" t="n">
        <f aca="false">'Malinak3-4 - Repase a nát...'!J33</f>
        <v>0</v>
      </c>
      <c r="AY95" s="94" t="n">
        <f aca="false">'Malinak3-4 - Repase a nát...'!J34</f>
        <v>0</v>
      </c>
      <c r="AZ95" s="94" t="n">
        <f aca="false">'Malinak3-4 - Repase a nát...'!F31</f>
        <v>0</v>
      </c>
      <c r="BA95" s="94" t="n">
        <f aca="false">'Malinak3-4 - Repase a nát...'!F32</f>
        <v>0</v>
      </c>
      <c r="BB95" s="94" t="n">
        <f aca="false">'Malinak3-4 - Repase a nát...'!F33</f>
        <v>0</v>
      </c>
      <c r="BC95" s="94" t="n">
        <f aca="false">'Malinak3-4 - Repase a nát...'!F34</f>
        <v>0</v>
      </c>
      <c r="BD95" s="96" t="n">
        <f aca="false">'Malinak3-4 - Repase a nát...'!F35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alinak3-4 - Repase a nát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85"/>
  <sheetViews>
    <sheetView showFormulas="false" showGridLines="false" showRowColHeaders="true" showZeros="true" rightToLeft="false" tabSelected="true" showOutlineSymbols="true" defaultGridColor="true" view="normal" topLeftCell="A159" colorId="64" zoomScale="100" zoomScaleNormal="100" zoomScalePageLayoutView="100" workbookViewId="0">
      <selection pane="topLeft" activeCell="K184" activeCellId="0" sqref="K184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1. 6. 2024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ROUND((SUM(BE122:BE184)),  2)</f>
        <v>0</v>
      </c>
      <c r="G31" s="22"/>
      <c r="H31" s="22"/>
      <c r="I31" s="112" t="n">
        <v>0.21</v>
      </c>
      <c r="J31" s="111" t="n">
        <f aca="false">ROUND(((SUM(BE122:BE184))*I31),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ROUND((SUM(BF122:BF184)),  2)</f>
        <v>0</v>
      </c>
      <c r="G32" s="22"/>
      <c r="H32" s="22"/>
      <c r="I32" s="112" t="n">
        <v>0.12</v>
      </c>
      <c r="J32" s="111" t="n">
        <f aca="false">ROUND(((SUM(BF122:BF184))*I32),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ROUND((SUM(BG122:BG184)),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ROUND((SUM(BH122:BH184)),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ROUND((SUM(BI122:BI184)),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Repase a nátěry interiérových dveří-4.NP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Malinovského náměstí 3,Brno</v>
      </c>
      <c r="G87" s="22"/>
      <c r="H87" s="22"/>
      <c r="I87" s="15" t="s">
        <v>21</v>
      </c>
      <c r="J87" s="101" t="str">
        <f aca="false">IF(J10="","",J10)</f>
        <v>1. 6. 2024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J122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J123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J124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J128</f>
        <v>0</v>
      </c>
      <c r="L97" s="131"/>
    </row>
    <row r="98" s="125" customFormat="true" ht="24.95" hidden="false" customHeight="true" outlineLevel="0" collapsed="false">
      <c r="B98" s="126"/>
      <c r="D98" s="127" t="s">
        <v>91</v>
      </c>
      <c r="E98" s="128"/>
      <c r="F98" s="128"/>
      <c r="G98" s="128"/>
      <c r="H98" s="128"/>
      <c r="I98" s="128"/>
      <c r="J98" s="129" t="n">
        <f aca="false">J130</f>
        <v>0</v>
      </c>
      <c r="L98" s="126"/>
    </row>
    <row r="99" s="130" customFormat="true" ht="19.9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J131</f>
        <v>0</v>
      </c>
      <c r="L99" s="131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J143</f>
        <v>0</v>
      </c>
      <c r="L100" s="131"/>
    </row>
    <row r="101" s="125" customFormat="true" ht="24.95" hidden="false" customHeight="true" outlineLevel="0" collapsed="false">
      <c r="B101" s="126"/>
      <c r="D101" s="127" t="s">
        <v>94</v>
      </c>
      <c r="E101" s="128"/>
      <c r="F101" s="128"/>
      <c r="G101" s="128"/>
      <c r="H101" s="128"/>
      <c r="I101" s="128"/>
      <c r="J101" s="129" t="n">
        <f aca="false">J178</f>
        <v>0</v>
      </c>
      <c r="L101" s="126"/>
    </row>
    <row r="102" s="130" customFormat="true" ht="19.9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J179</f>
        <v>0</v>
      </c>
      <c r="L102" s="131"/>
    </row>
    <row r="103" s="130" customFormat="true" ht="19.9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J181</f>
        <v>0</v>
      </c>
      <c r="L103" s="131"/>
    </row>
    <row r="104" s="130" customFormat="true" ht="19.9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J183</f>
        <v>0</v>
      </c>
      <c r="L104" s="131"/>
    </row>
    <row r="105" s="27" customFormat="true" ht="21.8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22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6.95" hidden="false" customHeight="true" outlineLevel="0" collapsed="false">
      <c r="A106" s="22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="27" customFormat="true" ht="6.95" hidden="false" customHeight="true" outlineLevel="0" collapsed="false">
      <c r="A110" s="22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24.95" hidden="false" customHeight="true" outlineLevel="0" collapsed="false">
      <c r="A111" s="22"/>
      <c r="B111" s="23"/>
      <c r="C111" s="7" t="s">
        <v>98</v>
      </c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15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100" t="str">
        <f aca="false">E7</f>
        <v>Repase a nátěry interiérových dveří-4.NP</v>
      </c>
      <c r="F114" s="100"/>
      <c r="G114" s="100"/>
      <c r="H114" s="100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F10</f>
        <v>Malinovského náměstí 3,Brno</v>
      </c>
      <c r="G116" s="22"/>
      <c r="H116" s="22"/>
      <c r="I116" s="15" t="s">
        <v>21</v>
      </c>
      <c r="J116" s="101" t="str">
        <f aca="false">IF(J10="","",J10)</f>
        <v>1. 6. 2024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5.1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E13</f>
        <v>MmBrna,OSM,Husova 3,Brno</v>
      </c>
      <c r="G118" s="22"/>
      <c r="H118" s="22"/>
      <c r="I118" s="15" t="s">
        <v>29</v>
      </c>
      <c r="J118" s="121" t="str">
        <f aca="false">E19</f>
        <v>Radka Volková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27</v>
      </c>
      <c r="D119" s="22"/>
      <c r="E119" s="22"/>
      <c r="F119" s="16" t="str">
        <f aca="false">IF(E16="","",E16)</f>
        <v>Vyplň údaj</v>
      </c>
      <c r="G119" s="22"/>
      <c r="H119" s="22"/>
      <c r="I119" s="15" t="s">
        <v>32</v>
      </c>
      <c r="J119" s="121" t="str">
        <f aca="false">E22</f>
        <v>Radka Volková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41" customFormat="true" ht="29.3" hidden="false" customHeight="true" outlineLevel="0" collapsed="false">
      <c r="A121" s="135"/>
      <c r="B121" s="136"/>
      <c r="C121" s="137" t="s">
        <v>99</v>
      </c>
      <c r="D121" s="138" t="s">
        <v>59</v>
      </c>
      <c r="E121" s="138" t="s">
        <v>55</v>
      </c>
      <c r="F121" s="138" t="s">
        <v>56</v>
      </c>
      <c r="G121" s="138" t="s">
        <v>100</v>
      </c>
      <c r="H121" s="138" t="s">
        <v>101</v>
      </c>
      <c r="I121" s="138" t="s">
        <v>102</v>
      </c>
      <c r="J121" s="138" t="s">
        <v>85</v>
      </c>
      <c r="K121" s="139" t="s">
        <v>103</v>
      </c>
      <c r="L121" s="140"/>
      <c r="M121" s="68"/>
      <c r="N121" s="69" t="s">
        <v>38</v>
      </c>
      <c r="O121" s="69" t="s">
        <v>104</v>
      </c>
      <c r="P121" s="69" t="s">
        <v>105</v>
      </c>
      <c r="Q121" s="69" t="s">
        <v>106</v>
      </c>
      <c r="R121" s="69" t="s">
        <v>107</v>
      </c>
      <c r="S121" s="69" t="s">
        <v>108</v>
      </c>
      <c r="T121" s="70" t="s">
        <v>109</v>
      </c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</row>
    <row r="122" s="27" customFormat="true" ht="22.8" hidden="false" customHeight="true" outlineLevel="0" collapsed="false">
      <c r="A122" s="22"/>
      <c r="B122" s="23"/>
      <c r="C122" s="76" t="s">
        <v>110</v>
      </c>
      <c r="D122" s="22"/>
      <c r="E122" s="22"/>
      <c r="F122" s="22"/>
      <c r="G122" s="22"/>
      <c r="H122" s="22"/>
      <c r="I122" s="22"/>
      <c r="J122" s="142" t="n">
        <f aca="false">BK122</f>
        <v>0</v>
      </c>
      <c r="K122" s="22"/>
      <c r="L122" s="23"/>
      <c r="M122" s="71"/>
      <c r="N122" s="58"/>
      <c r="O122" s="72"/>
      <c r="P122" s="143" t="n">
        <f aca="false">P123+P130+P178</f>
        <v>0</v>
      </c>
      <c r="Q122" s="72"/>
      <c r="R122" s="143" t="n">
        <f aca="false">R123+R130+R178</f>
        <v>0.6175663</v>
      </c>
      <c r="S122" s="72"/>
      <c r="T122" s="144" t="n">
        <f aca="false">T123+T130+T178</f>
        <v>0.060238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73</v>
      </c>
      <c r="AU122" s="3" t="s">
        <v>87</v>
      </c>
      <c r="BK122" s="145" t="n">
        <f aca="false">BK123+BK130+BK178</f>
        <v>0</v>
      </c>
    </row>
    <row r="123" s="146" customFormat="true" ht="25.9" hidden="false" customHeight="true" outlineLevel="0" collapsed="false">
      <c r="B123" s="147"/>
      <c r="D123" s="148" t="s">
        <v>73</v>
      </c>
      <c r="E123" s="149" t="s">
        <v>111</v>
      </c>
      <c r="F123" s="149" t="s">
        <v>112</v>
      </c>
      <c r="I123" s="150"/>
      <c r="J123" s="151" t="n">
        <f aca="false">BK123</f>
        <v>0</v>
      </c>
      <c r="L123" s="147"/>
      <c r="M123" s="152"/>
      <c r="N123" s="153"/>
      <c r="O123" s="153"/>
      <c r="P123" s="154" t="n">
        <f aca="false">P124+P128</f>
        <v>0</v>
      </c>
      <c r="Q123" s="153"/>
      <c r="R123" s="154" t="n">
        <f aca="false">R124+R128</f>
        <v>0.044064</v>
      </c>
      <c r="S123" s="153"/>
      <c r="T123" s="155" t="n">
        <f aca="false">T124+T128</f>
        <v>0</v>
      </c>
      <c r="AR123" s="148" t="s">
        <v>79</v>
      </c>
      <c r="AT123" s="156" t="s">
        <v>73</v>
      </c>
      <c r="AU123" s="156" t="s">
        <v>74</v>
      </c>
      <c r="AY123" s="148" t="s">
        <v>113</v>
      </c>
      <c r="BK123" s="157" t="n">
        <f aca="false">BK124+BK128</f>
        <v>0</v>
      </c>
    </row>
    <row r="124" s="146" customFormat="true" ht="22.8" hidden="false" customHeight="true" outlineLevel="0" collapsed="false">
      <c r="B124" s="147"/>
      <c r="D124" s="148" t="s">
        <v>73</v>
      </c>
      <c r="E124" s="158" t="s">
        <v>114</v>
      </c>
      <c r="F124" s="158" t="s">
        <v>115</v>
      </c>
      <c r="I124" s="150"/>
      <c r="J124" s="159" t="n">
        <f aca="false">BK124</f>
        <v>0</v>
      </c>
      <c r="L124" s="147"/>
      <c r="M124" s="152"/>
      <c r="N124" s="153"/>
      <c r="O124" s="153"/>
      <c r="P124" s="154" t="n">
        <f aca="false">SUM(P125:P127)</f>
        <v>0</v>
      </c>
      <c r="Q124" s="153"/>
      <c r="R124" s="154" t="n">
        <f aca="false">SUM(R125:R127)</f>
        <v>0.044064</v>
      </c>
      <c r="S124" s="153"/>
      <c r="T124" s="155" t="n">
        <f aca="false">SUM(T125:T127)</f>
        <v>0</v>
      </c>
      <c r="AR124" s="148" t="s">
        <v>79</v>
      </c>
      <c r="AT124" s="156" t="s">
        <v>73</v>
      </c>
      <c r="AU124" s="156" t="s">
        <v>79</v>
      </c>
      <c r="AY124" s="148" t="s">
        <v>113</v>
      </c>
      <c r="BK124" s="157" t="n">
        <f aca="false">SUM(BK125:BK127)</f>
        <v>0</v>
      </c>
    </row>
    <row r="125" s="27" customFormat="true" ht="33" hidden="false" customHeight="true" outlineLevel="0" collapsed="false">
      <c r="A125" s="22"/>
      <c r="B125" s="160"/>
      <c r="C125" s="161" t="s">
        <v>79</v>
      </c>
      <c r="D125" s="161" t="s">
        <v>116</v>
      </c>
      <c r="E125" s="162" t="s">
        <v>117</v>
      </c>
      <c r="F125" s="163" t="s">
        <v>118</v>
      </c>
      <c r="G125" s="164" t="s">
        <v>119</v>
      </c>
      <c r="H125" s="165" t="n">
        <v>244.8</v>
      </c>
      <c r="I125" s="166"/>
      <c r="J125" s="167" t="n">
        <f aca="false">ROUND(I125*H125,2)</f>
        <v>0</v>
      </c>
      <c r="K125" s="163" t="s">
        <v>120</v>
      </c>
      <c r="L125" s="23"/>
      <c r="M125" s="168"/>
      <c r="N125" s="169" t="s">
        <v>39</v>
      </c>
      <c r="O125" s="60"/>
      <c r="P125" s="170" t="n">
        <f aca="false">O125*H125</f>
        <v>0</v>
      </c>
      <c r="Q125" s="170" t="n">
        <v>0.00018</v>
      </c>
      <c r="R125" s="170" t="n">
        <f aca="false">Q125*H125</f>
        <v>0.044064</v>
      </c>
      <c r="S125" s="170" t="n">
        <v>0</v>
      </c>
      <c r="T125" s="171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72" t="s">
        <v>121</v>
      </c>
      <c r="AT125" s="172" t="s">
        <v>116</v>
      </c>
      <c r="AU125" s="172" t="s">
        <v>81</v>
      </c>
      <c r="AY125" s="3" t="s">
        <v>113</v>
      </c>
      <c r="BE125" s="173" t="n">
        <f aca="false">IF(N125="základní",J125,0)</f>
        <v>0</v>
      </c>
      <c r="BF125" s="173" t="n">
        <f aca="false">IF(N125="snížená",J125,0)</f>
        <v>0</v>
      </c>
      <c r="BG125" s="173" t="n">
        <f aca="false">IF(N125="zákl. přenesená",J125,0)</f>
        <v>0</v>
      </c>
      <c r="BH125" s="173" t="n">
        <f aca="false">IF(N125="sníž. přenesená",J125,0)</f>
        <v>0</v>
      </c>
      <c r="BI125" s="173" t="n">
        <f aca="false">IF(N125="nulová",J125,0)</f>
        <v>0</v>
      </c>
      <c r="BJ125" s="3" t="s">
        <v>79</v>
      </c>
      <c r="BK125" s="173" t="n">
        <f aca="false">ROUND(I125*H125,2)</f>
        <v>0</v>
      </c>
      <c r="BL125" s="3" t="s">
        <v>121</v>
      </c>
      <c r="BM125" s="172" t="s">
        <v>122</v>
      </c>
    </row>
    <row r="126" s="174" customFormat="true" ht="12.8" hidden="false" customHeight="false" outlineLevel="0" collapsed="false">
      <c r="B126" s="175"/>
      <c r="D126" s="176" t="s">
        <v>123</v>
      </c>
      <c r="E126" s="177"/>
      <c r="F126" s="178" t="s">
        <v>124</v>
      </c>
      <c r="H126" s="179" t="n">
        <v>244.8</v>
      </c>
      <c r="I126" s="180"/>
      <c r="L126" s="175"/>
      <c r="M126" s="181"/>
      <c r="N126" s="182"/>
      <c r="O126" s="182"/>
      <c r="P126" s="182"/>
      <c r="Q126" s="182"/>
      <c r="R126" s="182"/>
      <c r="S126" s="182"/>
      <c r="T126" s="183"/>
      <c r="AT126" s="177" t="s">
        <v>123</v>
      </c>
      <c r="AU126" s="177" t="s">
        <v>81</v>
      </c>
      <c r="AV126" s="174" t="s">
        <v>81</v>
      </c>
      <c r="AW126" s="174" t="s">
        <v>31</v>
      </c>
      <c r="AX126" s="174" t="s">
        <v>74</v>
      </c>
      <c r="AY126" s="177" t="s">
        <v>113</v>
      </c>
    </row>
    <row r="127" s="184" customFormat="true" ht="12.8" hidden="false" customHeight="false" outlineLevel="0" collapsed="false">
      <c r="B127" s="185"/>
      <c r="D127" s="176" t="s">
        <v>123</v>
      </c>
      <c r="E127" s="186"/>
      <c r="F127" s="187" t="s">
        <v>125</v>
      </c>
      <c r="H127" s="188" t="n">
        <v>244.8</v>
      </c>
      <c r="I127" s="189"/>
      <c r="L127" s="185"/>
      <c r="M127" s="190"/>
      <c r="N127" s="191"/>
      <c r="O127" s="191"/>
      <c r="P127" s="191"/>
      <c r="Q127" s="191"/>
      <c r="R127" s="191"/>
      <c r="S127" s="191"/>
      <c r="T127" s="192"/>
      <c r="AT127" s="186" t="s">
        <v>123</v>
      </c>
      <c r="AU127" s="186" t="s">
        <v>81</v>
      </c>
      <c r="AV127" s="184" t="s">
        <v>121</v>
      </c>
      <c r="AW127" s="184" t="s">
        <v>31</v>
      </c>
      <c r="AX127" s="184" t="s">
        <v>79</v>
      </c>
      <c r="AY127" s="186" t="s">
        <v>113</v>
      </c>
    </row>
    <row r="128" s="146" customFormat="true" ht="22.8" hidden="false" customHeight="true" outlineLevel="0" collapsed="false">
      <c r="B128" s="147"/>
      <c r="D128" s="148" t="s">
        <v>73</v>
      </c>
      <c r="E128" s="158" t="s">
        <v>126</v>
      </c>
      <c r="F128" s="158" t="s">
        <v>127</v>
      </c>
      <c r="I128" s="150"/>
      <c r="J128" s="159" t="n">
        <f aca="false">BK128</f>
        <v>0</v>
      </c>
      <c r="L128" s="147"/>
      <c r="M128" s="152"/>
      <c r="N128" s="153"/>
      <c r="O128" s="153"/>
      <c r="P128" s="154" t="n">
        <f aca="false">P129</f>
        <v>0</v>
      </c>
      <c r="Q128" s="153"/>
      <c r="R128" s="154" t="n">
        <f aca="false">R129</f>
        <v>0</v>
      </c>
      <c r="S128" s="153"/>
      <c r="T128" s="155" t="n">
        <f aca="false">T129</f>
        <v>0</v>
      </c>
      <c r="AR128" s="148" t="s">
        <v>79</v>
      </c>
      <c r="AT128" s="156" t="s">
        <v>73</v>
      </c>
      <c r="AU128" s="156" t="s">
        <v>79</v>
      </c>
      <c r="AY128" s="148" t="s">
        <v>113</v>
      </c>
      <c r="BK128" s="157" t="n">
        <f aca="false">BK129</f>
        <v>0</v>
      </c>
    </row>
    <row r="129" s="27" customFormat="true" ht="24.15" hidden="false" customHeight="true" outlineLevel="0" collapsed="false">
      <c r="A129" s="22"/>
      <c r="B129" s="160"/>
      <c r="C129" s="161" t="s">
        <v>81</v>
      </c>
      <c r="D129" s="161" t="s">
        <v>116</v>
      </c>
      <c r="E129" s="162" t="s">
        <v>128</v>
      </c>
      <c r="F129" s="163" t="s">
        <v>129</v>
      </c>
      <c r="G129" s="164" t="s">
        <v>130</v>
      </c>
      <c r="H129" s="165" t="n">
        <v>0.044</v>
      </c>
      <c r="I129" s="166"/>
      <c r="J129" s="167" t="n">
        <f aca="false">ROUND(I129*H129,2)</f>
        <v>0</v>
      </c>
      <c r="K129" s="163" t="s">
        <v>120</v>
      </c>
      <c r="L129" s="23"/>
      <c r="M129" s="168"/>
      <c r="N129" s="169" t="s">
        <v>39</v>
      </c>
      <c r="O129" s="60"/>
      <c r="P129" s="170" t="n">
        <f aca="false">O129*H129</f>
        <v>0</v>
      </c>
      <c r="Q129" s="170" t="n">
        <v>0</v>
      </c>
      <c r="R129" s="170" t="n">
        <f aca="false">Q129*H129</f>
        <v>0</v>
      </c>
      <c r="S129" s="170" t="n">
        <v>0</v>
      </c>
      <c r="T129" s="171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2" t="s">
        <v>121</v>
      </c>
      <c r="AT129" s="172" t="s">
        <v>116</v>
      </c>
      <c r="AU129" s="172" t="s">
        <v>81</v>
      </c>
      <c r="AY129" s="3" t="s">
        <v>113</v>
      </c>
      <c r="BE129" s="173" t="n">
        <f aca="false">IF(N129="základní",J129,0)</f>
        <v>0</v>
      </c>
      <c r="BF129" s="173" t="n">
        <f aca="false">IF(N129="snížená",J129,0)</f>
        <v>0</v>
      </c>
      <c r="BG129" s="173" t="n">
        <f aca="false">IF(N129="zákl. přenesená",J129,0)</f>
        <v>0</v>
      </c>
      <c r="BH129" s="173" t="n">
        <f aca="false">IF(N129="sníž. přenesená",J129,0)</f>
        <v>0</v>
      </c>
      <c r="BI129" s="173" t="n">
        <f aca="false">IF(N129="nulová",J129,0)</f>
        <v>0</v>
      </c>
      <c r="BJ129" s="3" t="s">
        <v>79</v>
      </c>
      <c r="BK129" s="173" t="n">
        <f aca="false">ROUND(I129*H129,2)</f>
        <v>0</v>
      </c>
      <c r="BL129" s="3" t="s">
        <v>121</v>
      </c>
      <c r="BM129" s="172" t="s">
        <v>131</v>
      </c>
    </row>
    <row r="130" s="146" customFormat="true" ht="25.9" hidden="false" customHeight="true" outlineLevel="0" collapsed="false">
      <c r="B130" s="147"/>
      <c r="D130" s="148" t="s">
        <v>73</v>
      </c>
      <c r="E130" s="149" t="s">
        <v>132</v>
      </c>
      <c r="F130" s="149" t="s">
        <v>133</v>
      </c>
      <c r="I130" s="150"/>
      <c r="J130" s="151" t="n">
        <f aca="false">BK130</f>
        <v>0</v>
      </c>
      <c r="L130" s="147"/>
      <c r="M130" s="152"/>
      <c r="N130" s="153"/>
      <c r="O130" s="153"/>
      <c r="P130" s="154" t="n">
        <f aca="false">P131+P143</f>
        <v>0</v>
      </c>
      <c r="Q130" s="153"/>
      <c r="R130" s="154" t="n">
        <f aca="false">R131+R143</f>
        <v>0.5735023</v>
      </c>
      <c r="S130" s="153"/>
      <c r="T130" s="155" t="n">
        <f aca="false">T131+T143</f>
        <v>0.060238</v>
      </c>
      <c r="AR130" s="148" t="s">
        <v>81</v>
      </c>
      <c r="AT130" s="156" t="s">
        <v>73</v>
      </c>
      <c r="AU130" s="156" t="s">
        <v>74</v>
      </c>
      <c r="AY130" s="148" t="s">
        <v>113</v>
      </c>
      <c r="BK130" s="157" t="n">
        <f aca="false">BK131+BK143</f>
        <v>0</v>
      </c>
    </row>
    <row r="131" s="146" customFormat="true" ht="22.8" hidden="false" customHeight="true" outlineLevel="0" collapsed="false">
      <c r="B131" s="147"/>
      <c r="D131" s="148" t="s">
        <v>73</v>
      </c>
      <c r="E131" s="158" t="s">
        <v>134</v>
      </c>
      <c r="F131" s="158" t="s">
        <v>135</v>
      </c>
      <c r="I131" s="150"/>
      <c r="J131" s="159" t="n">
        <f aca="false">BK131</f>
        <v>0</v>
      </c>
      <c r="L131" s="147"/>
      <c r="M131" s="152"/>
      <c r="N131" s="153"/>
      <c r="O131" s="153"/>
      <c r="P131" s="154" t="n">
        <f aca="false">SUM(P132:P142)</f>
        <v>0</v>
      </c>
      <c r="Q131" s="153"/>
      <c r="R131" s="154" t="n">
        <f aca="false">SUM(R132:R142)</f>
        <v>0.04</v>
      </c>
      <c r="S131" s="153"/>
      <c r="T131" s="155" t="n">
        <f aca="false">SUM(T132:T142)</f>
        <v>0.04</v>
      </c>
      <c r="AR131" s="148" t="s">
        <v>81</v>
      </c>
      <c r="AT131" s="156" t="s">
        <v>73</v>
      </c>
      <c r="AU131" s="156" t="s">
        <v>79</v>
      </c>
      <c r="AY131" s="148" t="s">
        <v>113</v>
      </c>
      <c r="BK131" s="157" t="n">
        <f aca="false">SUM(BK132:BK142)</f>
        <v>0</v>
      </c>
    </row>
    <row r="132" s="27" customFormat="true" ht="24.15" hidden="false" customHeight="true" outlineLevel="0" collapsed="false">
      <c r="A132" s="22"/>
      <c r="B132" s="160"/>
      <c r="C132" s="161" t="s">
        <v>136</v>
      </c>
      <c r="D132" s="161" t="s">
        <v>116</v>
      </c>
      <c r="E132" s="162" t="s">
        <v>137</v>
      </c>
      <c r="F132" s="163" t="s">
        <v>138</v>
      </c>
      <c r="G132" s="164" t="s">
        <v>139</v>
      </c>
      <c r="H132" s="165" t="n">
        <v>22</v>
      </c>
      <c r="I132" s="166"/>
      <c r="J132" s="167" t="n">
        <f aca="false">ROUND(I132*H132,2)</f>
        <v>0</v>
      </c>
      <c r="K132" s="163"/>
      <c r="L132" s="23"/>
      <c r="M132" s="168"/>
      <c r="N132" s="169" t="s">
        <v>39</v>
      </c>
      <c r="O132" s="60"/>
      <c r="P132" s="170" t="n">
        <f aca="false">O132*H132</f>
        <v>0</v>
      </c>
      <c r="Q132" s="170" t="n">
        <v>0</v>
      </c>
      <c r="R132" s="170" t="n">
        <f aca="false">Q132*H132</f>
        <v>0</v>
      </c>
      <c r="S132" s="170" t="n">
        <v>0</v>
      </c>
      <c r="T132" s="171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2" t="s">
        <v>140</v>
      </c>
      <c r="AT132" s="172" t="s">
        <v>116</v>
      </c>
      <c r="AU132" s="172" t="s">
        <v>81</v>
      </c>
      <c r="AY132" s="3" t="s">
        <v>113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79</v>
      </c>
      <c r="BK132" s="173" t="n">
        <f aca="false">ROUND(I132*H132,2)</f>
        <v>0</v>
      </c>
      <c r="BL132" s="3" t="s">
        <v>140</v>
      </c>
      <c r="BM132" s="172" t="s">
        <v>141</v>
      </c>
    </row>
    <row r="133" s="174" customFormat="true" ht="12.8" hidden="false" customHeight="false" outlineLevel="0" collapsed="false">
      <c r="B133" s="175"/>
      <c r="D133" s="176" t="s">
        <v>123</v>
      </c>
      <c r="E133" s="177"/>
      <c r="F133" s="178" t="s">
        <v>142</v>
      </c>
      <c r="H133" s="179" t="n">
        <v>22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123</v>
      </c>
      <c r="AU133" s="177" t="s">
        <v>81</v>
      </c>
      <c r="AV133" s="174" t="s">
        <v>81</v>
      </c>
      <c r="AW133" s="174" t="s">
        <v>31</v>
      </c>
      <c r="AX133" s="174" t="s">
        <v>79</v>
      </c>
      <c r="AY133" s="177" t="s">
        <v>113</v>
      </c>
    </row>
    <row r="134" s="27" customFormat="true" ht="37.8" hidden="false" customHeight="true" outlineLevel="0" collapsed="false">
      <c r="A134" s="22"/>
      <c r="B134" s="160"/>
      <c r="C134" s="161" t="s">
        <v>121</v>
      </c>
      <c r="D134" s="161" t="s">
        <v>116</v>
      </c>
      <c r="E134" s="162" t="s">
        <v>143</v>
      </c>
      <c r="F134" s="163" t="s">
        <v>144</v>
      </c>
      <c r="G134" s="164" t="s">
        <v>139</v>
      </c>
      <c r="H134" s="165" t="n">
        <v>26</v>
      </c>
      <c r="I134" s="166"/>
      <c r="J134" s="167" t="n">
        <f aca="false">ROUND(I134*H134,2)</f>
        <v>0</v>
      </c>
      <c r="K134" s="163"/>
      <c r="L134" s="23"/>
      <c r="M134" s="168"/>
      <c r="N134" s="169" t="s">
        <v>39</v>
      </c>
      <c r="O134" s="60"/>
      <c r="P134" s="170" t="n">
        <f aca="false">O134*H134</f>
        <v>0</v>
      </c>
      <c r="Q134" s="170" t="n">
        <v>0</v>
      </c>
      <c r="R134" s="170" t="n">
        <f aca="false">Q134*H134</f>
        <v>0</v>
      </c>
      <c r="S134" s="170" t="n">
        <v>0</v>
      </c>
      <c r="T134" s="17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2" t="s">
        <v>140</v>
      </c>
      <c r="AT134" s="172" t="s">
        <v>116</v>
      </c>
      <c r="AU134" s="172" t="s">
        <v>81</v>
      </c>
      <c r="AY134" s="3" t="s">
        <v>113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79</v>
      </c>
      <c r="BK134" s="173" t="n">
        <f aca="false">ROUND(I134*H134,2)</f>
        <v>0</v>
      </c>
      <c r="BL134" s="3" t="s">
        <v>140</v>
      </c>
      <c r="BM134" s="172" t="s">
        <v>145</v>
      </c>
    </row>
    <row r="135" s="174" customFormat="true" ht="12.8" hidden="false" customHeight="false" outlineLevel="0" collapsed="false">
      <c r="B135" s="175"/>
      <c r="D135" s="176" t="s">
        <v>123</v>
      </c>
      <c r="E135" s="177"/>
      <c r="F135" s="178" t="s">
        <v>146</v>
      </c>
      <c r="H135" s="179" t="n">
        <v>26</v>
      </c>
      <c r="I135" s="180"/>
      <c r="L135" s="175"/>
      <c r="M135" s="181"/>
      <c r="N135" s="182"/>
      <c r="O135" s="182"/>
      <c r="P135" s="182"/>
      <c r="Q135" s="182"/>
      <c r="R135" s="182"/>
      <c r="S135" s="182"/>
      <c r="T135" s="183"/>
      <c r="AT135" s="177" t="s">
        <v>123</v>
      </c>
      <c r="AU135" s="177" t="s">
        <v>81</v>
      </c>
      <c r="AV135" s="174" t="s">
        <v>81</v>
      </c>
      <c r="AW135" s="174" t="s">
        <v>31</v>
      </c>
      <c r="AX135" s="174" t="s">
        <v>79</v>
      </c>
      <c r="AY135" s="177" t="s">
        <v>113</v>
      </c>
    </row>
    <row r="136" s="27" customFormat="true" ht="24.15" hidden="false" customHeight="true" outlineLevel="0" collapsed="false">
      <c r="A136" s="22"/>
      <c r="B136" s="160"/>
      <c r="C136" s="161" t="s">
        <v>147</v>
      </c>
      <c r="D136" s="161" t="s">
        <v>116</v>
      </c>
      <c r="E136" s="162" t="s">
        <v>148</v>
      </c>
      <c r="F136" s="163" t="s">
        <v>149</v>
      </c>
      <c r="G136" s="164" t="s">
        <v>139</v>
      </c>
      <c r="H136" s="165" t="n">
        <v>2</v>
      </c>
      <c r="I136" s="166"/>
      <c r="J136" s="167" t="n">
        <f aca="false">ROUND(I136*H136,2)</f>
        <v>0</v>
      </c>
      <c r="K136" s="163"/>
      <c r="L136" s="23"/>
      <c r="M136" s="168"/>
      <c r="N136" s="169" t="s">
        <v>39</v>
      </c>
      <c r="O136" s="60"/>
      <c r="P136" s="170" t="n">
        <f aca="false">O136*H136</f>
        <v>0</v>
      </c>
      <c r="Q136" s="170" t="n">
        <v>0</v>
      </c>
      <c r="R136" s="170" t="n">
        <f aca="false">Q136*H136</f>
        <v>0</v>
      </c>
      <c r="S136" s="170" t="n">
        <v>0</v>
      </c>
      <c r="T136" s="17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2" t="s">
        <v>140</v>
      </c>
      <c r="AT136" s="172" t="s">
        <v>116</v>
      </c>
      <c r="AU136" s="172" t="s">
        <v>81</v>
      </c>
      <c r="AY136" s="3" t="s">
        <v>113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79</v>
      </c>
      <c r="BK136" s="173" t="n">
        <f aca="false">ROUND(I136*H136,2)</f>
        <v>0</v>
      </c>
      <c r="BL136" s="3" t="s">
        <v>140</v>
      </c>
      <c r="BM136" s="172" t="s">
        <v>150</v>
      </c>
    </row>
    <row r="137" s="174" customFormat="true" ht="12.8" hidden="false" customHeight="false" outlineLevel="0" collapsed="false">
      <c r="B137" s="175"/>
      <c r="D137" s="176" t="s">
        <v>123</v>
      </c>
      <c r="E137" s="177"/>
      <c r="F137" s="178" t="s">
        <v>151</v>
      </c>
      <c r="H137" s="179" t="n">
        <v>2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123</v>
      </c>
      <c r="AU137" s="177" t="s">
        <v>81</v>
      </c>
      <c r="AV137" s="174" t="s">
        <v>81</v>
      </c>
      <c r="AW137" s="174" t="s">
        <v>31</v>
      </c>
      <c r="AX137" s="174" t="s">
        <v>79</v>
      </c>
      <c r="AY137" s="177" t="s">
        <v>113</v>
      </c>
    </row>
    <row r="138" s="27" customFormat="true" ht="24.15" hidden="false" customHeight="true" outlineLevel="0" collapsed="false">
      <c r="A138" s="22"/>
      <c r="B138" s="160"/>
      <c r="C138" s="161" t="s">
        <v>152</v>
      </c>
      <c r="D138" s="161" t="s">
        <v>116</v>
      </c>
      <c r="E138" s="162" t="s">
        <v>153</v>
      </c>
      <c r="F138" s="163" t="s">
        <v>154</v>
      </c>
      <c r="G138" s="164" t="s">
        <v>139</v>
      </c>
      <c r="H138" s="165" t="n">
        <v>1</v>
      </c>
      <c r="I138" s="166"/>
      <c r="J138" s="167" t="n">
        <f aca="false">ROUND(I138*H138,2)</f>
        <v>0</v>
      </c>
      <c r="K138" s="163"/>
      <c r="L138" s="23"/>
      <c r="M138" s="168"/>
      <c r="N138" s="169" t="s">
        <v>39</v>
      </c>
      <c r="O138" s="60"/>
      <c r="P138" s="170" t="n">
        <f aca="false">O138*H138</f>
        <v>0</v>
      </c>
      <c r="Q138" s="170" t="n">
        <v>0.04</v>
      </c>
      <c r="R138" s="170" t="n">
        <f aca="false">Q138*H138</f>
        <v>0.04</v>
      </c>
      <c r="S138" s="170" t="n">
        <v>0.04</v>
      </c>
      <c r="T138" s="171" t="n">
        <f aca="false">S138*H138</f>
        <v>0.04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140</v>
      </c>
      <c r="AT138" s="172" t="s">
        <v>116</v>
      </c>
      <c r="AU138" s="172" t="s">
        <v>81</v>
      </c>
      <c r="AY138" s="3" t="s">
        <v>113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79</v>
      </c>
      <c r="BK138" s="173" t="n">
        <f aca="false">ROUND(I138*H138,2)</f>
        <v>0</v>
      </c>
      <c r="BL138" s="3" t="s">
        <v>140</v>
      </c>
      <c r="BM138" s="172" t="s">
        <v>155</v>
      </c>
    </row>
    <row r="139" s="174" customFormat="true" ht="12.8" hidden="false" customHeight="false" outlineLevel="0" collapsed="false">
      <c r="B139" s="175"/>
      <c r="D139" s="176" t="s">
        <v>123</v>
      </c>
      <c r="E139" s="177"/>
      <c r="F139" s="178" t="s">
        <v>156</v>
      </c>
      <c r="H139" s="179" t="n">
        <v>1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123</v>
      </c>
      <c r="AU139" s="177" t="s">
        <v>81</v>
      </c>
      <c r="AV139" s="174" t="s">
        <v>81</v>
      </c>
      <c r="AW139" s="174" t="s">
        <v>31</v>
      </c>
      <c r="AX139" s="174" t="s">
        <v>79</v>
      </c>
      <c r="AY139" s="177" t="s">
        <v>113</v>
      </c>
    </row>
    <row r="140" s="27" customFormat="true" ht="16.5" hidden="false" customHeight="true" outlineLevel="0" collapsed="false">
      <c r="A140" s="22"/>
      <c r="B140" s="160"/>
      <c r="C140" s="161" t="s">
        <v>157</v>
      </c>
      <c r="D140" s="161" t="s">
        <v>116</v>
      </c>
      <c r="E140" s="162" t="s">
        <v>158</v>
      </c>
      <c r="F140" s="163" t="s">
        <v>159</v>
      </c>
      <c r="G140" s="164" t="s">
        <v>139</v>
      </c>
      <c r="H140" s="165" t="n">
        <v>3</v>
      </c>
      <c r="I140" s="166"/>
      <c r="J140" s="167" t="n">
        <f aca="false">ROUND(I140*H140,2)</f>
        <v>0</v>
      </c>
      <c r="K140" s="163"/>
      <c r="L140" s="23"/>
      <c r="M140" s="168"/>
      <c r="N140" s="169" t="s">
        <v>39</v>
      </c>
      <c r="O140" s="60"/>
      <c r="P140" s="170" t="n">
        <f aca="false">O140*H140</f>
        <v>0</v>
      </c>
      <c r="Q140" s="170" t="n">
        <v>0</v>
      </c>
      <c r="R140" s="170" t="n">
        <f aca="false">Q140*H140</f>
        <v>0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140</v>
      </c>
      <c r="AT140" s="172" t="s">
        <v>116</v>
      </c>
      <c r="AU140" s="172" t="s">
        <v>81</v>
      </c>
      <c r="AY140" s="3" t="s">
        <v>113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79</v>
      </c>
      <c r="BK140" s="173" t="n">
        <f aca="false">ROUND(I140*H140,2)</f>
        <v>0</v>
      </c>
      <c r="BL140" s="3" t="s">
        <v>140</v>
      </c>
      <c r="BM140" s="172" t="s">
        <v>160</v>
      </c>
    </row>
    <row r="141" s="174" customFormat="true" ht="12.8" hidden="false" customHeight="false" outlineLevel="0" collapsed="false">
      <c r="B141" s="175"/>
      <c r="D141" s="176" t="s">
        <v>123</v>
      </c>
      <c r="E141" s="177"/>
      <c r="F141" s="178" t="s">
        <v>161</v>
      </c>
      <c r="H141" s="179" t="n">
        <v>3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123</v>
      </c>
      <c r="AU141" s="177" t="s">
        <v>81</v>
      </c>
      <c r="AV141" s="174" t="s">
        <v>81</v>
      </c>
      <c r="AW141" s="174" t="s">
        <v>31</v>
      </c>
      <c r="AX141" s="174" t="s">
        <v>79</v>
      </c>
      <c r="AY141" s="177" t="s">
        <v>113</v>
      </c>
    </row>
    <row r="142" s="27" customFormat="true" ht="24.15" hidden="false" customHeight="true" outlineLevel="0" collapsed="false">
      <c r="A142" s="22"/>
      <c r="B142" s="160"/>
      <c r="C142" s="161" t="s">
        <v>162</v>
      </c>
      <c r="D142" s="161" t="s">
        <v>116</v>
      </c>
      <c r="E142" s="162" t="s">
        <v>163</v>
      </c>
      <c r="F142" s="163" t="s">
        <v>164</v>
      </c>
      <c r="G142" s="164" t="s">
        <v>165</v>
      </c>
      <c r="H142" s="193"/>
      <c r="I142" s="166"/>
      <c r="J142" s="167" t="n">
        <f aca="false">ROUND(I142*H142,2)</f>
        <v>0</v>
      </c>
      <c r="K142" s="163" t="s">
        <v>120</v>
      </c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140</v>
      </c>
      <c r="AT142" s="172" t="s">
        <v>116</v>
      </c>
      <c r="AU142" s="172" t="s">
        <v>81</v>
      </c>
      <c r="AY142" s="3" t="s">
        <v>113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140</v>
      </c>
      <c r="BM142" s="172" t="s">
        <v>166</v>
      </c>
    </row>
    <row r="143" s="146" customFormat="true" ht="22.8" hidden="false" customHeight="true" outlineLevel="0" collapsed="false">
      <c r="B143" s="147"/>
      <c r="D143" s="148" t="s">
        <v>73</v>
      </c>
      <c r="E143" s="158" t="s">
        <v>167</v>
      </c>
      <c r="F143" s="158" t="s">
        <v>168</v>
      </c>
      <c r="I143" s="150"/>
      <c r="J143" s="159" t="n">
        <f aca="false">BK143</f>
        <v>0</v>
      </c>
      <c r="L143" s="147"/>
      <c r="M143" s="152"/>
      <c r="N143" s="153"/>
      <c r="O143" s="153"/>
      <c r="P143" s="154" t="n">
        <f aca="false">SUM(P144:P177)</f>
        <v>0</v>
      </c>
      <c r="Q143" s="153"/>
      <c r="R143" s="154" t="n">
        <f aca="false">SUM(R144:R177)</f>
        <v>0.5335023</v>
      </c>
      <c r="S143" s="153"/>
      <c r="T143" s="155" t="n">
        <f aca="false">SUM(T144:T177)</f>
        <v>0.020238</v>
      </c>
      <c r="AR143" s="148" t="s">
        <v>81</v>
      </c>
      <c r="AT143" s="156" t="s">
        <v>73</v>
      </c>
      <c r="AU143" s="156" t="s">
        <v>79</v>
      </c>
      <c r="AY143" s="148" t="s">
        <v>113</v>
      </c>
      <c r="BK143" s="157" t="n">
        <f aca="false">SUM(BK144:BK177)</f>
        <v>0</v>
      </c>
    </row>
    <row r="144" s="27" customFormat="true" ht="24.15" hidden="false" customHeight="true" outlineLevel="0" collapsed="false">
      <c r="A144" s="22"/>
      <c r="B144" s="160"/>
      <c r="C144" s="161" t="s">
        <v>114</v>
      </c>
      <c r="D144" s="161" t="s">
        <v>116</v>
      </c>
      <c r="E144" s="162" t="s">
        <v>169</v>
      </c>
      <c r="F144" s="163" t="s">
        <v>170</v>
      </c>
      <c r="G144" s="164" t="s">
        <v>119</v>
      </c>
      <c r="H144" s="165" t="n">
        <v>258</v>
      </c>
      <c r="I144" s="166"/>
      <c r="J144" s="167" t="n">
        <f aca="false">ROUND(I144*H144,2)</f>
        <v>0</v>
      </c>
      <c r="K144" s="163" t="s">
        <v>120</v>
      </c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</v>
      </c>
      <c r="R144" s="170" t="n">
        <f aca="false">Q144*H144</f>
        <v>0</v>
      </c>
      <c r="S144" s="170" t="n">
        <v>3E-005</v>
      </c>
      <c r="T144" s="171" t="n">
        <f aca="false">S144*H144</f>
        <v>0.00774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140</v>
      </c>
      <c r="AT144" s="172" t="s">
        <v>116</v>
      </c>
      <c r="AU144" s="172" t="s">
        <v>81</v>
      </c>
      <c r="AY144" s="3" t="s">
        <v>113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140</v>
      </c>
      <c r="BM144" s="172" t="s">
        <v>171</v>
      </c>
    </row>
    <row r="145" s="174" customFormat="true" ht="12.8" hidden="false" customHeight="false" outlineLevel="0" collapsed="false">
      <c r="B145" s="175"/>
      <c r="D145" s="176" t="s">
        <v>123</v>
      </c>
      <c r="E145" s="177"/>
      <c r="F145" s="178" t="s">
        <v>172</v>
      </c>
      <c r="H145" s="179" t="n">
        <v>254.4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123</v>
      </c>
      <c r="AU145" s="177" t="s">
        <v>81</v>
      </c>
      <c r="AV145" s="174" t="s">
        <v>81</v>
      </c>
      <c r="AW145" s="174" t="s">
        <v>31</v>
      </c>
      <c r="AX145" s="174" t="s">
        <v>74</v>
      </c>
      <c r="AY145" s="177" t="s">
        <v>113</v>
      </c>
    </row>
    <row r="146" s="174" customFormat="true" ht="12.8" hidden="false" customHeight="false" outlineLevel="0" collapsed="false">
      <c r="B146" s="175"/>
      <c r="D146" s="176" t="s">
        <v>123</v>
      </c>
      <c r="E146" s="177"/>
      <c r="F146" s="178" t="s">
        <v>173</v>
      </c>
      <c r="H146" s="179" t="n">
        <v>3.6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123</v>
      </c>
      <c r="AU146" s="177" t="s">
        <v>81</v>
      </c>
      <c r="AV146" s="174" t="s">
        <v>81</v>
      </c>
      <c r="AW146" s="174" t="s">
        <v>31</v>
      </c>
      <c r="AX146" s="174" t="s">
        <v>74</v>
      </c>
      <c r="AY146" s="177" t="s">
        <v>113</v>
      </c>
    </row>
    <row r="147" s="184" customFormat="true" ht="12.8" hidden="false" customHeight="false" outlineLevel="0" collapsed="false">
      <c r="B147" s="185"/>
      <c r="D147" s="176" t="s">
        <v>123</v>
      </c>
      <c r="E147" s="186"/>
      <c r="F147" s="187" t="s">
        <v>125</v>
      </c>
      <c r="H147" s="188" t="n">
        <v>258</v>
      </c>
      <c r="I147" s="189"/>
      <c r="L147" s="185"/>
      <c r="M147" s="190"/>
      <c r="N147" s="191"/>
      <c r="O147" s="191"/>
      <c r="P147" s="191"/>
      <c r="Q147" s="191"/>
      <c r="R147" s="191"/>
      <c r="S147" s="191"/>
      <c r="T147" s="192"/>
      <c r="AT147" s="186" t="s">
        <v>123</v>
      </c>
      <c r="AU147" s="186" t="s">
        <v>81</v>
      </c>
      <c r="AV147" s="184" t="s">
        <v>121</v>
      </c>
      <c r="AW147" s="184" t="s">
        <v>31</v>
      </c>
      <c r="AX147" s="184" t="s">
        <v>79</v>
      </c>
      <c r="AY147" s="186" t="s">
        <v>113</v>
      </c>
    </row>
    <row r="148" s="27" customFormat="true" ht="16.5" hidden="false" customHeight="true" outlineLevel="0" collapsed="false">
      <c r="A148" s="22"/>
      <c r="B148" s="160"/>
      <c r="C148" s="194" t="s">
        <v>174</v>
      </c>
      <c r="D148" s="194" t="s">
        <v>175</v>
      </c>
      <c r="E148" s="195" t="s">
        <v>176</v>
      </c>
      <c r="F148" s="196" t="s">
        <v>177</v>
      </c>
      <c r="G148" s="197" t="s">
        <v>119</v>
      </c>
      <c r="H148" s="198" t="n">
        <v>270.9</v>
      </c>
      <c r="I148" s="199"/>
      <c r="J148" s="200" t="n">
        <f aca="false">ROUND(I148*H148,2)</f>
        <v>0</v>
      </c>
      <c r="K148" s="196" t="s">
        <v>120</v>
      </c>
      <c r="L148" s="201"/>
      <c r="M148" s="202"/>
      <c r="N148" s="203" t="s">
        <v>39</v>
      </c>
      <c r="O148" s="60"/>
      <c r="P148" s="170" t="n">
        <f aca="false">O148*H148</f>
        <v>0</v>
      </c>
      <c r="Q148" s="170" t="n">
        <v>5E-005</v>
      </c>
      <c r="R148" s="170" t="n">
        <f aca="false">Q148*H148</f>
        <v>0.013545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178</v>
      </c>
      <c r="AT148" s="172" t="s">
        <v>175</v>
      </c>
      <c r="AU148" s="172" t="s">
        <v>81</v>
      </c>
      <c r="AY148" s="3" t="s">
        <v>113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79</v>
      </c>
      <c r="BK148" s="173" t="n">
        <f aca="false">ROUND(I148*H148,2)</f>
        <v>0</v>
      </c>
      <c r="BL148" s="3" t="s">
        <v>140</v>
      </c>
      <c r="BM148" s="172" t="s">
        <v>179</v>
      </c>
    </row>
    <row r="149" s="174" customFormat="true" ht="12.8" hidden="false" customHeight="false" outlineLevel="0" collapsed="false">
      <c r="B149" s="175"/>
      <c r="D149" s="176" t="s">
        <v>123</v>
      </c>
      <c r="F149" s="178" t="s">
        <v>180</v>
      </c>
      <c r="H149" s="179" t="n">
        <v>270.9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123</v>
      </c>
      <c r="AU149" s="177" t="s">
        <v>81</v>
      </c>
      <c r="AV149" s="174" t="s">
        <v>81</v>
      </c>
      <c r="AW149" s="174" t="s">
        <v>2</v>
      </c>
      <c r="AX149" s="174" t="s">
        <v>79</v>
      </c>
      <c r="AY149" s="177" t="s">
        <v>113</v>
      </c>
    </row>
    <row r="150" s="27" customFormat="true" ht="24.15" hidden="false" customHeight="true" outlineLevel="0" collapsed="false">
      <c r="A150" s="22"/>
      <c r="B150" s="160"/>
      <c r="C150" s="161" t="s">
        <v>181</v>
      </c>
      <c r="D150" s="161" t="s">
        <v>116</v>
      </c>
      <c r="E150" s="162" t="s">
        <v>182</v>
      </c>
      <c r="F150" s="163" t="s">
        <v>183</v>
      </c>
      <c r="G150" s="164" t="s">
        <v>184</v>
      </c>
      <c r="H150" s="165" t="n">
        <v>674.6</v>
      </c>
      <c r="I150" s="166"/>
      <c r="J150" s="167" t="n">
        <f aca="false">ROUND(I150*H150,2)</f>
        <v>0</v>
      </c>
      <c r="K150" s="163" t="s">
        <v>120</v>
      </c>
      <c r="L150" s="23"/>
      <c r="M150" s="168"/>
      <c r="N150" s="169" t="s">
        <v>39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3E-005</v>
      </c>
      <c r="T150" s="171" t="n">
        <f aca="false">S150*H150</f>
        <v>0.020238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140</v>
      </c>
      <c r="AT150" s="172" t="s">
        <v>116</v>
      </c>
      <c r="AU150" s="172" t="s">
        <v>81</v>
      </c>
      <c r="AY150" s="3" t="s">
        <v>113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79</v>
      </c>
      <c r="BK150" s="173" t="n">
        <f aca="false">ROUND(I150*H150,2)</f>
        <v>0</v>
      </c>
      <c r="BL150" s="3" t="s">
        <v>140</v>
      </c>
      <c r="BM150" s="172" t="s">
        <v>185</v>
      </c>
    </row>
    <row r="151" s="174" customFormat="true" ht="12.8" hidden="false" customHeight="false" outlineLevel="0" collapsed="false">
      <c r="B151" s="175"/>
      <c r="D151" s="176" t="s">
        <v>123</v>
      </c>
      <c r="E151" s="177"/>
      <c r="F151" s="178" t="s">
        <v>186</v>
      </c>
      <c r="H151" s="179" t="n">
        <v>642.6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123</v>
      </c>
      <c r="AU151" s="177" t="s">
        <v>81</v>
      </c>
      <c r="AV151" s="174" t="s">
        <v>81</v>
      </c>
      <c r="AW151" s="174" t="s">
        <v>31</v>
      </c>
      <c r="AX151" s="174" t="s">
        <v>74</v>
      </c>
      <c r="AY151" s="177" t="s">
        <v>113</v>
      </c>
    </row>
    <row r="152" s="174" customFormat="true" ht="12.8" hidden="false" customHeight="false" outlineLevel="0" collapsed="false">
      <c r="B152" s="175"/>
      <c r="D152" s="176" t="s">
        <v>123</v>
      </c>
      <c r="E152" s="177"/>
      <c r="F152" s="178" t="s">
        <v>187</v>
      </c>
      <c r="H152" s="179" t="n">
        <v>22.2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123</v>
      </c>
      <c r="AU152" s="177" t="s">
        <v>81</v>
      </c>
      <c r="AV152" s="174" t="s">
        <v>81</v>
      </c>
      <c r="AW152" s="174" t="s">
        <v>31</v>
      </c>
      <c r="AX152" s="174" t="s">
        <v>74</v>
      </c>
      <c r="AY152" s="177" t="s">
        <v>113</v>
      </c>
    </row>
    <row r="153" s="174" customFormat="true" ht="12.8" hidden="false" customHeight="false" outlineLevel="0" collapsed="false">
      <c r="B153" s="175"/>
      <c r="D153" s="176" t="s">
        <v>123</v>
      </c>
      <c r="E153" s="177"/>
      <c r="F153" s="178" t="s">
        <v>188</v>
      </c>
      <c r="H153" s="179" t="n">
        <v>9.8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123</v>
      </c>
      <c r="AU153" s="177" t="s">
        <v>81</v>
      </c>
      <c r="AV153" s="174" t="s">
        <v>81</v>
      </c>
      <c r="AW153" s="174" t="s">
        <v>31</v>
      </c>
      <c r="AX153" s="174" t="s">
        <v>74</v>
      </c>
      <c r="AY153" s="177" t="s">
        <v>113</v>
      </c>
    </row>
    <row r="154" s="184" customFormat="true" ht="12.8" hidden="false" customHeight="false" outlineLevel="0" collapsed="false">
      <c r="B154" s="185"/>
      <c r="D154" s="176" t="s">
        <v>123</v>
      </c>
      <c r="E154" s="186"/>
      <c r="F154" s="187" t="s">
        <v>125</v>
      </c>
      <c r="H154" s="188" t="n">
        <v>674.6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123</v>
      </c>
      <c r="AU154" s="186" t="s">
        <v>81</v>
      </c>
      <c r="AV154" s="184" t="s">
        <v>121</v>
      </c>
      <c r="AW154" s="184" t="s">
        <v>31</v>
      </c>
      <c r="AX154" s="184" t="s">
        <v>79</v>
      </c>
      <c r="AY154" s="186" t="s">
        <v>113</v>
      </c>
    </row>
    <row r="155" s="27" customFormat="true" ht="24.15" hidden="false" customHeight="true" outlineLevel="0" collapsed="false">
      <c r="A155" s="22"/>
      <c r="B155" s="160"/>
      <c r="C155" s="194" t="s">
        <v>7</v>
      </c>
      <c r="D155" s="194" t="s">
        <v>175</v>
      </c>
      <c r="E155" s="195" t="s">
        <v>189</v>
      </c>
      <c r="F155" s="196" t="s">
        <v>190</v>
      </c>
      <c r="G155" s="197" t="s">
        <v>184</v>
      </c>
      <c r="H155" s="198" t="n">
        <v>708.33</v>
      </c>
      <c r="I155" s="199"/>
      <c r="J155" s="200" t="n">
        <f aca="false">ROUND(I155*H155,2)</f>
        <v>0</v>
      </c>
      <c r="K155" s="196" t="s">
        <v>120</v>
      </c>
      <c r="L155" s="201"/>
      <c r="M155" s="202"/>
      <c r="N155" s="203" t="s">
        <v>39</v>
      </c>
      <c r="O155" s="60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178</v>
      </c>
      <c r="AT155" s="172" t="s">
        <v>175</v>
      </c>
      <c r="AU155" s="172" t="s">
        <v>81</v>
      </c>
      <c r="AY155" s="3" t="s">
        <v>113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79</v>
      </c>
      <c r="BK155" s="173" t="n">
        <f aca="false">ROUND(I155*H155,2)</f>
        <v>0</v>
      </c>
      <c r="BL155" s="3" t="s">
        <v>140</v>
      </c>
      <c r="BM155" s="172" t="s">
        <v>191</v>
      </c>
    </row>
    <row r="156" s="174" customFormat="true" ht="12.8" hidden="false" customHeight="false" outlineLevel="0" collapsed="false">
      <c r="B156" s="175"/>
      <c r="D156" s="176" t="s">
        <v>123</v>
      </c>
      <c r="F156" s="178" t="s">
        <v>192</v>
      </c>
      <c r="H156" s="179" t="n">
        <v>708.33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123</v>
      </c>
      <c r="AU156" s="177" t="s">
        <v>81</v>
      </c>
      <c r="AV156" s="174" t="s">
        <v>81</v>
      </c>
      <c r="AW156" s="174" t="s">
        <v>2</v>
      </c>
      <c r="AX156" s="174" t="s">
        <v>79</v>
      </c>
      <c r="AY156" s="177" t="s">
        <v>113</v>
      </c>
    </row>
    <row r="157" s="27" customFormat="true" ht="24.15" hidden="false" customHeight="true" outlineLevel="0" collapsed="false">
      <c r="A157" s="22"/>
      <c r="B157" s="160"/>
      <c r="C157" s="161" t="s">
        <v>193</v>
      </c>
      <c r="D157" s="161" t="s">
        <v>116</v>
      </c>
      <c r="E157" s="162" t="s">
        <v>194</v>
      </c>
      <c r="F157" s="163" t="s">
        <v>195</v>
      </c>
      <c r="G157" s="164" t="s">
        <v>139</v>
      </c>
      <c r="H157" s="165" t="n">
        <v>202</v>
      </c>
      <c r="I157" s="166"/>
      <c r="J157" s="167" t="n">
        <f aca="false">ROUND(I157*H157,2)</f>
        <v>0</v>
      </c>
      <c r="K157" s="163" t="s">
        <v>120</v>
      </c>
      <c r="L157" s="23"/>
      <c r="M157" s="168"/>
      <c r="N157" s="169" t="s">
        <v>39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140</v>
      </c>
      <c r="AT157" s="172" t="s">
        <v>116</v>
      </c>
      <c r="AU157" s="172" t="s">
        <v>81</v>
      </c>
      <c r="AY157" s="3" t="s">
        <v>113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79</v>
      </c>
      <c r="BK157" s="173" t="n">
        <f aca="false">ROUND(I157*H157,2)</f>
        <v>0</v>
      </c>
      <c r="BL157" s="3" t="s">
        <v>140</v>
      </c>
      <c r="BM157" s="172" t="s">
        <v>196</v>
      </c>
    </row>
    <row r="158" s="174" customFormat="true" ht="12.8" hidden="false" customHeight="false" outlineLevel="0" collapsed="false">
      <c r="B158" s="175"/>
      <c r="D158" s="176" t="s">
        <v>123</v>
      </c>
      <c r="E158" s="177"/>
      <c r="F158" s="178" t="s">
        <v>197</v>
      </c>
      <c r="H158" s="179" t="n">
        <v>202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123</v>
      </c>
      <c r="AU158" s="177" t="s">
        <v>81</v>
      </c>
      <c r="AV158" s="174" t="s">
        <v>81</v>
      </c>
      <c r="AW158" s="174" t="s">
        <v>31</v>
      </c>
      <c r="AX158" s="174" t="s">
        <v>79</v>
      </c>
      <c r="AY158" s="177" t="s">
        <v>113</v>
      </c>
    </row>
    <row r="159" s="27" customFormat="true" ht="24.15" hidden="false" customHeight="true" outlineLevel="0" collapsed="false">
      <c r="A159" s="22"/>
      <c r="B159" s="160"/>
      <c r="C159" s="161" t="s">
        <v>198</v>
      </c>
      <c r="D159" s="161" t="s">
        <v>116</v>
      </c>
      <c r="E159" s="162" t="s">
        <v>199</v>
      </c>
      <c r="F159" s="163" t="s">
        <v>200</v>
      </c>
      <c r="G159" s="164" t="s">
        <v>119</v>
      </c>
      <c r="H159" s="165" t="n">
        <v>761.61</v>
      </c>
      <c r="I159" s="166"/>
      <c r="J159" s="167" t="n">
        <f aca="false">ROUND(I159*H159,2)</f>
        <v>0</v>
      </c>
      <c r="K159" s="163" t="s">
        <v>120</v>
      </c>
      <c r="L159" s="23"/>
      <c r="M159" s="168"/>
      <c r="N159" s="169" t="s">
        <v>39</v>
      </c>
      <c r="O159" s="60"/>
      <c r="P159" s="170" t="n">
        <f aca="false">O159*H159</f>
        <v>0</v>
      </c>
      <c r="Q159" s="170" t="n">
        <v>2E-005</v>
      </c>
      <c r="R159" s="170" t="n">
        <f aca="false">Q159*H159</f>
        <v>0.0152322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140</v>
      </c>
      <c r="AT159" s="172" t="s">
        <v>116</v>
      </c>
      <c r="AU159" s="172" t="s">
        <v>81</v>
      </c>
      <c r="AY159" s="3" t="s">
        <v>113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79</v>
      </c>
      <c r="BK159" s="173" t="n">
        <f aca="false">ROUND(I159*H159,2)</f>
        <v>0</v>
      </c>
      <c r="BL159" s="3" t="s">
        <v>140</v>
      </c>
      <c r="BM159" s="172" t="s">
        <v>201</v>
      </c>
    </row>
    <row r="160" s="174" customFormat="true" ht="12.8" hidden="false" customHeight="false" outlineLevel="0" collapsed="false">
      <c r="B160" s="175"/>
      <c r="D160" s="176" t="s">
        <v>123</v>
      </c>
      <c r="E160" s="177"/>
      <c r="F160" s="178" t="s">
        <v>202</v>
      </c>
      <c r="H160" s="179" t="n">
        <v>713.76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123</v>
      </c>
      <c r="AU160" s="177" t="s">
        <v>81</v>
      </c>
      <c r="AV160" s="174" t="s">
        <v>81</v>
      </c>
      <c r="AW160" s="174" t="s">
        <v>31</v>
      </c>
      <c r="AX160" s="174" t="s">
        <v>74</v>
      </c>
      <c r="AY160" s="177" t="s">
        <v>113</v>
      </c>
    </row>
    <row r="161" s="174" customFormat="true" ht="12.8" hidden="false" customHeight="false" outlineLevel="0" collapsed="false">
      <c r="B161" s="175"/>
      <c r="D161" s="176" t="s">
        <v>123</v>
      </c>
      <c r="E161" s="177"/>
      <c r="F161" s="178" t="s">
        <v>203</v>
      </c>
      <c r="H161" s="179" t="n">
        <v>12.06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123</v>
      </c>
      <c r="AU161" s="177" t="s">
        <v>81</v>
      </c>
      <c r="AV161" s="174" t="s">
        <v>81</v>
      </c>
      <c r="AW161" s="174" t="s">
        <v>31</v>
      </c>
      <c r="AX161" s="174" t="s">
        <v>74</v>
      </c>
      <c r="AY161" s="177" t="s">
        <v>113</v>
      </c>
    </row>
    <row r="162" s="174" customFormat="true" ht="12.8" hidden="false" customHeight="false" outlineLevel="0" collapsed="false">
      <c r="B162" s="175"/>
      <c r="D162" s="176" t="s">
        <v>123</v>
      </c>
      <c r="E162" s="177"/>
      <c r="F162" s="178" t="s">
        <v>204</v>
      </c>
      <c r="H162" s="179" t="n">
        <v>22.77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123</v>
      </c>
      <c r="AU162" s="177" t="s">
        <v>81</v>
      </c>
      <c r="AV162" s="174" t="s">
        <v>81</v>
      </c>
      <c r="AW162" s="174" t="s">
        <v>31</v>
      </c>
      <c r="AX162" s="174" t="s">
        <v>74</v>
      </c>
      <c r="AY162" s="177" t="s">
        <v>113</v>
      </c>
    </row>
    <row r="163" s="174" customFormat="true" ht="12.8" hidden="false" customHeight="false" outlineLevel="0" collapsed="false">
      <c r="B163" s="175"/>
      <c r="D163" s="176" t="s">
        <v>123</v>
      </c>
      <c r="E163" s="177"/>
      <c r="F163" s="178" t="s">
        <v>205</v>
      </c>
      <c r="H163" s="179" t="n">
        <v>13.02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123</v>
      </c>
      <c r="AU163" s="177" t="s">
        <v>81</v>
      </c>
      <c r="AV163" s="174" t="s">
        <v>81</v>
      </c>
      <c r="AW163" s="174" t="s">
        <v>31</v>
      </c>
      <c r="AX163" s="174" t="s">
        <v>74</v>
      </c>
      <c r="AY163" s="177" t="s">
        <v>113</v>
      </c>
    </row>
    <row r="164" s="184" customFormat="true" ht="12.8" hidden="false" customHeight="false" outlineLevel="0" collapsed="false">
      <c r="B164" s="185"/>
      <c r="D164" s="176" t="s">
        <v>123</v>
      </c>
      <c r="E164" s="186"/>
      <c r="F164" s="187" t="s">
        <v>125</v>
      </c>
      <c r="H164" s="188" t="n">
        <v>761.61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123</v>
      </c>
      <c r="AU164" s="186" t="s">
        <v>81</v>
      </c>
      <c r="AV164" s="184" t="s">
        <v>121</v>
      </c>
      <c r="AW164" s="184" t="s">
        <v>31</v>
      </c>
      <c r="AX164" s="184" t="s">
        <v>79</v>
      </c>
      <c r="AY164" s="186" t="s">
        <v>113</v>
      </c>
    </row>
    <row r="165" s="27" customFormat="true" ht="24.15" hidden="false" customHeight="true" outlineLevel="0" collapsed="false">
      <c r="A165" s="22"/>
      <c r="B165" s="160"/>
      <c r="C165" s="161" t="s">
        <v>206</v>
      </c>
      <c r="D165" s="161" t="s">
        <v>116</v>
      </c>
      <c r="E165" s="162" t="s">
        <v>207</v>
      </c>
      <c r="F165" s="163" t="s">
        <v>208</v>
      </c>
      <c r="G165" s="164" t="s">
        <v>119</v>
      </c>
      <c r="H165" s="165" t="n">
        <v>761.61</v>
      </c>
      <c r="I165" s="166"/>
      <c r="J165" s="167" t="n">
        <f aca="false">ROUND(I165*H165,2)</f>
        <v>0</v>
      </c>
      <c r="K165" s="163" t="s">
        <v>120</v>
      </c>
      <c r="L165" s="23"/>
      <c r="M165" s="168"/>
      <c r="N165" s="169" t="s">
        <v>39</v>
      </c>
      <c r="O165" s="60"/>
      <c r="P165" s="170" t="n">
        <f aca="false">O165*H165</f>
        <v>0</v>
      </c>
      <c r="Q165" s="170" t="n">
        <v>6E-005</v>
      </c>
      <c r="R165" s="170" t="n">
        <f aca="false">Q165*H165</f>
        <v>0.0456966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140</v>
      </c>
      <c r="AT165" s="172" t="s">
        <v>116</v>
      </c>
      <c r="AU165" s="172" t="s">
        <v>81</v>
      </c>
      <c r="AY165" s="3" t="s">
        <v>113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79</v>
      </c>
      <c r="BK165" s="173" t="n">
        <f aca="false">ROUND(I165*H165,2)</f>
        <v>0</v>
      </c>
      <c r="BL165" s="3" t="s">
        <v>140</v>
      </c>
      <c r="BM165" s="172" t="s">
        <v>209</v>
      </c>
    </row>
    <row r="166" s="27" customFormat="true" ht="21.75" hidden="false" customHeight="true" outlineLevel="0" collapsed="false">
      <c r="A166" s="22"/>
      <c r="B166" s="160"/>
      <c r="C166" s="161" t="s">
        <v>140</v>
      </c>
      <c r="D166" s="161" t="s">
        <v>116</v>
      </c>
      <c r="E166" s="162" t="s">
        <v>210</v>
      </c>
      <c r="F166" s="163" t="s">
        <v>211</v>
      </c>
      <c r="G166" s="164" t="s">
        <v>119</v>
      </c>
      <c r="H166" s="165" t="n">
        <v>761.61</v>
      </c>
      <c r="I166" s="166"/>
      <c r="J166" s="167" t="n">
        <f aca="false">ROUND(I166*H166,2)</f>
        <v>0</v>
      </c>
      <c r="K166" s="163" t="s">
        <v>120</v>
      </c>
      <c r="L166" s="23"/>
      <c r="M166" s="168"/>
      <c r="N166" s="169" t="s">
        <v>39</v>
      </c>
      <c r="O166" s="60"/>
      <c r="P166" s="170" t="n">
        <f aca="false">O166*H166</f>
        <v>0</v>
      </c>
      <c r="Q166" s="170" t="n">
        <v>0.00013</v>
      </c>
      <c r="R166" s="170" t="n">
        <f aca="false">Q166*H166</f>
        <v>0.0990093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140</v>
      </c>
      <c r="AT166" s="172" t="s">
        <v>116</v>
      </c>
      <c r="AU166" s="172" t="s">
        <v>81</v>
      </c>
      <c r="AY166" s="3" t="s">
        <v>113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79</v>
      </c>
      <c r="BK166" s="173" t="n">
        <f aca="false">ROUND(I166*H166,2)</f>
        <v>0</v>
      </c>
      <c r="BL166" s="3" t="s">
        <v>140</v>
      </c>
      <c r="BM166" s="172" t="s">
        <v>212</v>
      </c>
    </row>
    <row r="167" s="27" customFormat="true" ht="16.5" hidden="false" customHeight="true" outlineLevel="0" collapsed="false">
      <c r="A167" s="22"/>
      <c r="B167" s="160"/>
      <c r="C167" s="161" t="s">
        <v>213</v>
      </c>
      <c r="D167" s="161" t="s">
        <v>116</v>
      </c>
      <c r="E167" s="162" t="s">
        <v>214</v>
      </c>
      <c r="F167" s="163" t="s">
        <v>215</v>
      </c>
      <c r="G167" s="164" t="s">
        <v>119</v>
      </c>
      <c r="H167" s="165" t="n">
        <v>761.61</v>
      </c>
      <c r="I167" s="166"/>
      <c r="J167" s="167" t="n">
        <f aca="false">ROUND(I167*H167,2)</f>
        <v>0</v>
      </c>
      <c r="K167" s="163" t="s">
        <v>120</v>
      </c>
      <c r="L167" s="23"/>
      <c r="M167" s="168"/>
      <c r="N167" s="169" t="s">
        <v>39</v>
      </c>
      <c r="O167" s="60"/>
      <c r="P167" s="170" t="n">
        <f aca="false">O167*H167</f>
        <v>0</v>
      </c>
      <c r="Q167" s="170" t="n">
        <v>0.00012</v>
      </c>
      <c r="R167" s="170" t="n">
        <f aca="false">Q167*H167</f>
        <v>0.0913932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140</v>
      </c>
      <c r="AT167" s="172" t="s">
        <v>116</v>
      </c>
      <c r="AU167" s="172" t="s">
        <v>81</v>
      </c>
      <c r="AY167" s="3" t="s">
        <v>113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79</v>
      </c>
      <c r="BK167" s="173" t="n">
        <f aca="false">ROUND(I167*H167,2)</f>
        <v>0</v>
      </c>
      <c r="BL167" s="3" t="s">
        <v>140</v>
      </c>
      <c r="BM167" s="172" t="s">
        <v>216</v>
      </c>
    </row>
    <row r="168" s="27" customFormat="true" ht="24.15" hidden="false" customHeight="true" outlineLevel="0" collapsed="false">
      <c r="A168" s="22"/>
      <c r="B168" s="160"/>
      <c r="C168" s="161" t="s">
        <v>217</v>
      </c>
      <c r="D168" s="161" t="s">
        <v>116</v>
      </c>
      <c r="E168" s="162" t="s">
        <v>218</v>
      </c>
      <c r="F168" s="163" t="s">
        <v>219</v>
      </c>
      <c r="G168" s="164" t="s">
        <v>119</v>
      </c>
      <c r="H168" s="165" t="n">
        <v>761.61</v>
      </c>
      <c r="I168" s="166"/>
      <c r="J168" s="167" t="n">
        <f aca="false">ROUND(I168*H168,2)</f>
        <v>0</v>
      </c>
      <c r="K168" s="163" t="s">
        <v>120</v>
      </c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3E-005</v>
      </c>
      <c r="R168" s="170" t="n">
        <f aca="false">Q168*H168</f>
        <v>0.0228483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140</v>
      </c>
      <c r="AT168" s="172" t="s">
        <v>116</v>
      </c>
      <c r="AU168" s="172" t="s">
        <v>81</v>
      </c>
      <c r="AY168" s="3" t="s">
        <v>113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79</v>
      </c>
      <c r="BK168" s="173" t="n">
        <f aca="false">ROUND(I168*H168,2)</f>
        <v>0</v>
      </c>
      <c r="BL168" s="3" t="s">
        <v>140</v>
      </c>
      <c r="BM168" s="172" t="s">
        <v>220</v>
      </c>
    </row>
    <row r="169" s="27" customFormat="true" ht="24.15" hidden="false" customHeight="true" outlineLevel="0" collapsed="false">
      <c r="A169" s="22"/>
      <c r="B169" s="160"/>
      <c r="C169" s="161" t="s">
        <v>221</v>
      </c>
      <c r="D169" s="161" t="s">
        <v>116</v>
      </c>
      <c r="E169" s="162" t="s">
        <v>222</v>
      </c>
      <c r="F169" s="163" t="s">
        <v>223</v>
      </c>
      <c r="G169" s="164" t="s">
        <v>119</v>
      </c>
      <c r="H169" s="165" t="n">
        <v>761.61</v>
      </c>
      <c r="I169" s="166"/>
      <c r="J169" s="167" t="n">
        <f aca="false">ROUND(I169*H169,2)</f>
        <v>0</v>
      </c>
      <c r="K169" s="163" t="s">
        <v>120</v>
      </c>
      <c r="L169" s="23"/>
      <c r="M169" s="168"/>
      <c r="N169" s="169" t="s">
        <v>39</v>
      </c>
      <c r="O169" s="60"/>
      <c r="P169" s="170" t="n">
        <f aca="false">O169*H169</f>
        <v>0</v>
      </c>
      <c r="Q169" s="170" t="n">
        <v>0.00032</v>
      </c>
      <c r="R169" s="170" t="n">
        <f aca="false">Q169*H169</f>
        <v>0.2437152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140</v>
      </c>
      <c r="AT169" s="172" t="s">
        <v>116</v>
      </c>
      <c r="AU169" s="172" t="s">
        <v>81</v>
      </c>
      <c r="AY169" s="3" t="s">
        <v>113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79</v>
      </c>
      <c r="BK169" s="173" t="n">
        <f aca="false">ROUND(I169*H169,2)</f>
        <v>0</v>
      </c>
      <c r="BL169" s="3" t="s">
        <v>140</v>
      </c>
      <c r="BM169" s="172" t="s">
        <v>224</v>
      </c>
    </row>
    <row r="170" s="27" customFormat="true" ht="24.15" hidden="false" customHeight="true" outlineLevel="0" collapsed="false">
      <c r="A170" s="22"/>
      <c r="B170" s="160"/>
      <c r="C170" s="161" t="s">
        <v>225</v>
      </c>
      <c r="D170" s="161" t="s">
        <v>116</v>
      </c>
      <c r="E170" s="162" t="s">
        <v>226</v>
      </c>
      <c r="F170" s="163" t="s">
        <v>227</v>
      </c>
      <c r="G170" s="164" t="s">
        <v>119</v>
      </c>
      <c r="H170" s="165" t="n">
        <v>4.125</v>
      </c>
      <c r="I170" s="166"/>
      <c r="J170" s="167" t="n">
        <f aca="false">ROUND(I170*H170,2)</f>
        <v>0</v>
      </c>
      <c r="K170" s="163" t="s">
        <v>120</v>
      </c>
      <c r="L170" s="23"/>
      <c r="M170" s="168"/>
      <c r="N170" s="169" t="s">
        <v>39</v>
      </c>
      <c r="O170" s="60"/>
      <c r="P170" s="170" t="n">
        <f aca="false">O170*H170</f>
        <v>0</v>
      </c>
      <c r="Q170" s="170" t="n">
        <v>6E-005</v>
      </c>
      <c r="R170" s="170" t="n">
        <f aca="false">Q170*H170</f>
        <v>0.0002475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140</v>
      </c>
      <c r="AT170" s="172" t="s">
        <v>116</v>
      </c>
      <c r="AU170" s="172" t="s">
        <v>81</v>
      </c>
      <c r="AY170" s="3" t="s">
        <v>113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79</v>
      </c>
      <c r="BK170" s="173" t="n">
        <f aca="false">ROUND(I170*H170,2)</f>
        <v>0</v>
      </c>
      <c r="BL170" s="3" t="s">
        <v>140</v>
      </c>
      <c r="BM170" s="172" t="s">
        <v>228</v>
      </c>
    </row>
    <row r="171" s="174" customFormat="true" ht="12.8" hidden="false" customHeight="false" outlineLevel="0" collapsed="false">
      <c r="B171" s="175"/>
      <c r="D171" s="176" t="s">
        <v>123</v>
      </c>
      <c r="E171" s="177"/>
      <c r="F171" s="178" t="s">
        <v>229</v>
      </c>
      <c r="H171" s="179" t="n">
        <v>2.85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123</v>
      </c>
      <c r="AU171" s="177" t="s">
        <v>81</v>
      </c>
      <c r="AV171" s="174" t="s">
        <v>81</v>
      </c>
      <c r="AW171" s="174" t="s">
        <v>31</v>
      </c>
      <c r="AX171" s="174" t="s">
        <v>74</v>
      </c>
      <c r="AY171" s="177" t="s">
        <v>113</v>
      </c>
    </row>
    <row r="172" s="174" customFormat="true" ht="12.8" hidden="false" customHeight="false" outlineLevel="0" collapsed="false">
      <c r="B172" s="175"/>
      <c r="D172" s="176" t="s">
        <v>123</v>
      </c>
      <c r="E172" s="177"/>
      <c r="F172" s="178" t="s">
        <v>230</v>
      </c>
      <c r="H172" s="179" t="n">
        <v>1.275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123</v>
      </c>
      <c r="AU172" s="177" t="s">
        <v>81</v>
      </c>
      <c r="AV172" s="174" t="s">
        <v>81</v>
      </c>
      <c r="AW172" s="174" t="s">
        <v>31</v>
      </c>
      <c r="AX172" s="174" t="s">
        <v>74</v>
      </c>
      <c r="AY172" s="177" t="s">
        <v>113</v>
      </c>
    </row>
    <row r="173" s="184" customFormat="true" ht="12.8" hidden="false" customHeight="false" outlineLevel="0" collapsed="false">
      <c r="B173" s="185"/>
      <c r="D173" s="176" t="s">
        <v>123</v>
      </c>
      <c r="E173" s="186"/>
      <c r="F173" s="187" t="s">
        <v>125</v>
      </c>
      <c r="H173" s="188" t="n">
        <v>4.125</v>
      </c>
      <c r="I173" s="189"/>
      <c r="L173" s="185"/>
      <c r="M173" s="190"/>
      <c r="N173" s="191"/>
      <c r="O173" s="191"/>
      <c r="P173" s="191"/>
      <c r="Q173" s="191"/>
      <c r="R173" s="191"/>
      <c r="S173" s="191"/>
      <c r="T173" s="192"/>
      <c r="AT173" s="186" t="s">
        <v>123</v>
      </c>
      <c r="AU173" s="186" t="s">
        <v>81</v>
      </c>
      <c r="AV173" s="184" t="s">
        <v>121</v>
      </c>
      <c r="AW173" s="184" t="s">
        <v>31</v>
      </c>
      <c r="AX173" s="184" t="s">
        <v>79</v>
      </c>
      <c r="AY173" s="186" t="s">
        <v>113</v>
      </c>
    </row>
    <row r="174" s="27" customFormat="true" ht="24.15" hidden="false" customHeight="true" outlineLevel="0" collapsed="false">
      <c r="A174" s="22"/>
      <c r="B174" s="160"/>
      <c r="C174" s="161" t="s">
        <v>6</v>
      </c>
      <c r="D174" s="161" t="s">
        <v>116</v>
      </c>
      <c r="E174" s="162" t="s">
        <v>231</v>
      </c>
      <c r="F174" s="163" t="s">
        <v>232</v>
      </c>
      <c r="G174" s="164" t="s">
        <v>119</v>
      </c>
      <c r="H174" s="165" t="n">
        <v>4.125</v>
      </c>
      <c r="I174" s="166"/>
      <c r="J174" s="167" t="n">
        <f aca="false">ROUND(I174*H174,2)</f>
        <v>0</v>
      </c>
      <c r="K174" s="163" t="s">
        <v>120</v>
      </c>
      <c r="L174" s="23"/>
      <c r="M174" s="168"/>
      <c r="N174" s="169" t="s">
        <v>39</v>
      </c>
      <c r="O174" s="60"/>
      <c r="P174" s="170" t="n">
        <f aca="false">O174*H174</f>
        <v>0</v>
      </c>
      <c r="Q174" s="170" t="n">
        <v>0.00017</v>
      </c>
      <c r="R174" s="170" t="n">
        <f aca="false">Q174*H174</f>
        <v>0.00070125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140</v>
      </c>
      <c r="AT174" s="172" t="s">
        <v>116</v>
      </c>
      <c r="AU174" s="172" t="s">
        <v>81</v>
      </c>
      <c r="AY174" s="3" t="s">
        <v>113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79</v>
      </c>
      <c r="BK174" s="173" t="n">
        <f aca="false">ROUND(I174*H174,2)</f>
        <v>0</v>
      </c>
      <c r="BL174" s="3" t="s">
        <v>140</v>
      </c>
      <c r="BM174" s="172" t="s">
        <v>233</v>
      </c>
    </row>
    <row r="175" s="27" customFormat="true" ht="24.15" hidden="false" customHeight="true" outlineLevel="0" collapsed="false">
      <c r="A175" s="22"/>
      <c r="B175" s="160"/>
      <c r="C175" s="161" t="s">
        <v>234</v>
      </c>
      <c r="D175" s="161" t="s">
        <v>116</v>
      </c>
      <c r="E175" s="162" t="s">
        <v>235</v>
      </c>
      <c r="F175" s="163" t="s">
        <v>236</v>
      </c>
      <c r="G175" s="164" t="s">
        <v>119</v>
      </c>
      <c r="H175" s="165" t="n">
        <v>4.125</v>
      </c>
      <c r="I175" s="166"/>
      <c r="J175" s="167" t="n">
        <f aca="false">ROUND(I175*H175,2)</f>
        <v>0</v>
      </c>
      <c r="K175" s="163" t="s">
        <v>120</v>
      </c>
      <c r="L175" s="23"/>
      <c r="M175" s="168"/>
      <c r="N175" s="169" t="s">
        <v>39</v>
      </c>
      <c r="O175" s="60"/>
      <c r="P175" s="170" t="n">
        <f aca="false">O175*H175</f>
        <v>0</v>
      </c>
      <c r="Q175" s="170" t="n">
        <v>0.00012</v>
      </c>
      <c r="R175" s="170" t="n">
        <f aca="false">Q175*H175</f>
        <v>0.000495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140</v>
      </c>
      <c r="AT175" s="172" t="s">
        <v>116</v>
      </c>
      <c r="AU175" s="172" t="s">
        <v>81</v>
      </c>
      <c r="AY175" s="3" t="s">
        <v>113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79</v>
      </c>
      <c r="BK175" s="173" t="n">
        <f aca="false">ROUND(I175*H175,2)</f>
        <v>0</v>
      </c>
      <c r="BL175" s="3" t="s">
        <v>140</v>
      </c>
      <c r="BM175" s="172" t="s">
        <v>237</v>
      </c>
    </row>
    <row r="176" s="27" customFormat="true" ht="24.15" hidden="false" customHeight="true" outlineLevel="0" collapsed="false">
      <c r="A176" s="22"/>
      <c r="B176" s="160"/>
      <c r="C176" s="161" t="s">
        <v>238</v>
      </c>
      <c r="D176" s="161" t="s">
        <v>116</v>
      </c>
      <c r="E176" s="162" t="s">
        <v>239</v>
      </c>
      <c r="F176" s="163" t="s">
        <v>240</v>
      </c>
      <c r="G176" s="164" t="s">
        <v>119</v>
      </c>
      <c r="H176" s="165" t="n">
        <v>4.125</v>
      </c>
      <c r="I176" s="166"/>
      <c r="J176" s="167" t="n">
        <f aca="false">ROUND(I176*H176,2)</f>
        <v>0</v>
      </c>
      <c r="K176" s="163" t="s">
        <v>120</v>
      </c>
      <c r="L176" s="23"/>
      <c r="M176" s="168"/>
      <c r="N176" s="169" t="s">
        <v>39</v>
      </c>
      <c r="O176" s="60"/>
      <c r="P176" s="170" t="n">
        <f aca="false">O176*H176</f>
        <v>0</v>
      </c>
      <c r="Q176" s="170" t="n">
        <v>0.00012</v>
      </c>
      <c r="R176" s="170" t="n">
        <f aca="false">Q176*H176</f>
        <v>0.000495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140</v>
      </c>
      <c r="AT176" s="172" t="s">
        <v>116</v>
      </c>
      <c r="AU176" s="172" t="s">
        <v>81</v>
      </c>
      <c r="AY176" s="3" t="s">
        <v>113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79</v>
      </c>
      <c r="BK176" s="173" t="n">
        <f aca="false">ROUND(I176*H176,2)</f>
        <v>0</v>
      </c>
      <c r="BL176" s="3" t="s">
        <v>140</v>
      </c>
      <c r="BM176" s="172" t="s">
        <v>241</v>
      </c>
    </row>
    <row r="177" s="27" customFormat="true" ht="24.15" hidden="false" customHeight="true" outlineLevel="0" collapsed="false">
      <c r="A177" s="22"/>
      <c r="B177" s="160"/>
      <c r="C177" s="161" t="s">
        <v>242</v>
      </c>
      <c r="D177" s="161" t="s">
        <v>116</v>
      </c>
      <c r="E177" s="162" t="s">
        <v>243</v>
      </c>
      <c r="F177" s="163" t="s">
        <v>244</v>
      </c>
      <c r="G177" s="164" t="s">
        <v>119</v>
      </c>
      <c r="H177" s="165" t="n">
        <v>4.125</v>
      </c>
      <c r="I177" s="166"/>
      <c r="J177" s="167" t="n">
        <f aca="false">ROUND(I177*H177,2)</f>
        <v>0</v>
      </c>
      <c r="K177" s="163" t="s">
        <v>120</v>
      </c>
      <c r="L177" s="23"/>
      <c r="M177" s="168"/>
      <c r="N177" s="169" t="s">
        <v>39</v>
      </c>
      <c r="O177" s="60"/>
      <c r="P177" s="170" t="n">
        <f aca="false">O177*H177</f>
        <v>0</v>
      </c>
      <c r="Q177" s="170" t="n">
        <v>3E-005</v>
      </c>
      <c r="R177" s="170" t="n">
        <f aca="false">Q177*H177</f>
        <v>0.00012375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140</v>
      </c>
      <c r="AT177" s="172" t="s">
        <v>116</v>
      </c>
      <c r="AU177" s="172" t="s">
        <v>81</v>
      </c>
      <c r="AY177" s="3" t="s">
        <v>113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79</v>
      </c>
      <c r="BK177" s="173" t="n">
        <f aca="false">ROUND(I177*H177,2)</f>
        <v>0</v>
      </c>
      <c r="BL177" s="3" t="s">
        <v>140</v>
      </c>
      <c r="BM177" s="172" t="s">
        <v>245</v>
      </c>
    </row>
    <row r="178" s="146" customFormat="true" ht="25.9" hidden="false" customHeight="true" outlineLevel="0" collapsed="false">
      <c r="B178" s="147"/>
      <c r="D178" s="148" t="s">
        <v>73</v>
      </c>
      <c r="E178" s="149" t="s">
        <v>246</v>
      </c>
      <c r="F178" s="149" t="s">
        <v>247</v>
      </c>
      <c r="I178" s="150"/>
      <c r="J178" s="151" t="n">
        <f aca="false">BK178</f>
        <v>0</v>
      </c>
      <c r="L178" s="147"/>
      <c r="M178" s="152"/>
      <c r="N178" s="153"/>
      <c r="O178" s="153"/>
      <c r="P178" s="154" t="n">
        <f aca="false">P179+P181+P183</f>
        <v>0</v>
      </c>
      <c r="Q178" s="153"/>
      <c r="R178" s="154" t="n">
        <f aca="false">R179+R181+R183</f>
        <v>0</v>
      </c>
      <c r="S178" s="153"/>
      <c r="T178" s="155" t="n">
        <f aca="false">T179+T181+T183</f>
        <v>0</v>
      </c>
      <c r="AR178" s="148" t="s">
        <v>147</v>
      </c>
      <c r="AT178" s="156" t="s">
        <v>73</v>
      </c>
      <c r="AU178" s="156" t="s">
        <v>74</v>
      </c>
      <c r="AY178" s="148" t="s">
        <v>113</v>
      </c>
      <c r="BK178" s="157" t="n">
        <f aca="false">BK179+BK181+BK183</f>
        <v>0</v>
      </c>
    </row>
    <row r="179" s="146" customFormat="true" ht="22.8" hidden="false" customHeight="true" outlineLevel="0" collapsed="false">
      <c r="B179" s="147"/>
      <c r="D179" s="148" t="s">
        <v>73</v>
      </c>
      <c r="E179" s="158" t="s">
        <v>248</v>
      </c>
      <c r="F179" s="158" t="s">
        <v>249</v>
      </c>
      <c r="I179" s="150"/>
      <c r="J179" s="159" t="n">
        <f aca="false">BK179</f>
        <v>0</v>
      </c>
      <c r="L179" s="147"/>
      <c r="M179" s="152"/>
      <c r="N179" s="153"/>
      <c r="O179" s="153"/>
      <c r="P179" s="154" t="n">
        <f aca="false">P180</f>
        <v>0</v>
      </c>
      <c r="Q179" s="153"/>
      <c r="R179" s="154" t="n">
        <f aca="false">R180</f>
        <v>0</v>
      </c>
      <c r="S179" s="153"/>
      <c r="T179" s="155" t="n">
        <f aca="false">T180</f>
        <v>0</v>
      </c>
      <c r="AR179" s="148" t="s">
        <v>147</v>
      </c>
      <c r="AT179" s="156" t="s">
        <v>73</v>
      </c>
      <c r="AU179" s="156" t="s">
        <v>79</v>
      </c>
      <c r="AY179" s="148" t="s">
        <v>113</v>
      </c>
      <c r="BK179" s="157" t="n">
        <f aca="false">BK180</f>
        <v>0</v>
      </c>
    </row>
    <row r="180" s="27" customFormat="true" ht="16.5" hidden="false" customHeight="true" outlineLevel="0" collapsed="false">
      <c r="A180" s="22"/>
      <c r="B180" s="160"/>
      <c r="C180" s="161" t="s">
        <v>250</v>
      </c>
      <c r="D180" s="161" t="s">
        <v>116</v>
      </c>
      <c r="E180" s="162" t="s">
        <v>251</v>
      </c>
      <c r="F180" s="163" t="s">
        <v>252</v>
      </c>
      <c r="G180" s="164" t="s">
        <v>253</v>
      </c>
      <c r="H180" s="165" t="n">
        <v>1</v>
      </c>
      <c r="I180" s="166"/>
      <c r="J180" s="167" t="n">
        <f aca="false">ROUND(I180*H180,2)</f>
        <v>0</v>
      </c>
      <c r="K180" s="204" t="s">
        <v>120</v>
      </c>
      <c r="L180" s="23"/>
      <c r="M180" s="168"/>
      <c r="N180" s="169" t="s">
        <v>39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254</v>
      </c>
      <c r="AT180" s="172" t="s">
        <v>116</v>
      </c>
      <c r="AU180" s="172" t="s">
        <v>81</v>
      </c>
      <c r="AY180" s="3" t="s">
        <v>113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79</v>
      </c>
      <c r="BK180" s="173" t="n">
        <f aca="false">ROUND(I180*H180,2)</f>
        <v>0</v>
      </c>
      <c r="BL180" s="3" t="s">
        <v>254</v>
      </c>
      <c r="BM180" s="172" t="s">
        <v>255</v>
      </c>
    </row>
    <row r="181" s="146" customFormat="true" ht="22.8" hidden="false" customHeight="true" outlineLevel="0" collapsed="false">
      <c r="B181" s="147"/>
      <c r="D181" s="148" t="s">
        <v>73</v>
      </c>
      <c r="E181" s="158" t="s">
        <v>256</v>
      </c>
      <c r="F181" s="158" t="s">
        <v>257</v>
      </c>
      <c r="I181" s="150"/>
      <c r="J181" s="159" t="n">
        <f aca="false">BK181</f>
        <v>0</v>
      </c>
      <c r="L181" s="147"/>
      <c r="M181" s="152"/>
      <c r="N181" s="153"/>
      <c r="O181" s="153"/>
      <c r="P181" s="154" t="n">
        <f aca="false">P182</f>
        <v>0</v>
      </c>
      <c r="Q181" s="153"/>
      <c r="R181" s="154" t="n">
        <f aca="false">R182</f>
        <v>0</v>
      </c>
      <c r="S181" s="153"/>
      <c r="T181" s="155" t="n">
        <f aca="false">T182</f>
        <v>0</v>
      </c>
      <c r="AR181" s="148" t="s">
        <v>147</v>
      </c>
      <c r="AT181" s="156" t="s">
        <v>73</v>
      </c>
      <c r="AU181" s="156" t="s">
        <v>79</v>
      </c>
      <c r="AY181" s="148" t="s">
        <v>113</v>
      </c>
      <c r="BK181" s="157" t="n">
        <f aca="false">BK182</f>
        <v>0</v>
      </c>
    </row>
    <row r="182" s="27" customFormat="true" ht="16.5" hidden="false" customHeight="true" outlineLevel="0" collapsed="false">
      <c r="A182" s="22"/>
      <c r="B182" s="160"/>
      <c r="C182" s="161" t="s">
        <v>258</v>
      </c>
      <c r="D182" s="161" t="s">
        <v>116</v>
      </c>
      <c r="E182" s="162" t="s">
        <v>259</v>
      </c>
      <c r="F182" s="163" t="s">
        <v>260</v>
      </c>
      <c r="G182" s="164" t="s">
        <v>253</v>
      </c>
      <c r="H182" s="165" t="n">
        <v>1</v>
      </c>
      <c r="I182" s="166"/>
      <c r="J182" s="167" t="n">
        <f aca="false">ROUND(I182*H182,2)</f>
        <v>0</v>
      </c>
      <c r="K182" s="204" t="s">
        <v>120</v>
      </c>
      <c r="L182" s="23"/>
      <c r="M182" s="168"/>
      <c r="N182" s="169" t="s">
        <v>39</v>
      </c>
      <c r="O182" s="60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254</v>
      </c>
      <c r="AT182" s="172" t="s">
        <v>116</v>
      </c>
      <c r="AU182" s="172" t="s">
        <v>81</v>
      </c>
      <c r="AY182" s="3" t="s">
        <v>113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79</v>
      </c>
      <c r="BK182" s="173" t="n">
        <f aca="false">ROUND(I182*H182,2)</f>
        <v>0</v>
      </c>
      <c r="BL182" s="3" t="s">
        <v>254</v>
      </c>
      <c r="BM182" s="172" t="s">
        <v>261</v>
      </c>
    </row>
    <row r="183" s="146" customFormat="true" ht="22.8" hidden="false" customHeight="true" outlineLevel="0" collapsed="false">
      <c r="B183" s="147"/>
      <c r="D183" s="148" t="s">
        <v>73</v>
      </c>
      <c r="E183" s="158" t="s">
        <v>262</v>
      </c>
      <c r="F183" s="158" t="s">
        <v>263</v>
      </c>
      <c r="I183" s="150"/>
      <c r="J183" s="159" t="n">
        <f aca="false">BK183</f>
        <v>0</v>
      </c>
      <c r="L183" s="147"/>
      <c r="M183" s="152"/>
      <c r="N183" s="153"/>
      <c r="O183" s="153"/>
      <c r="P183" s="154" t="n">
        <f aca="false">P184</f>
        <v>0</v>
      </c>
      <c r="Q183" s="153"/>
      <c r="R183" s="154" t="n">
        <f aca="false">R184</f>
        <v>0</v>
      </c>
      <c r="S183" s="153"/>
      <c r="T183" s="155" t="n">
        <f aca="false">T184</f>
        <v>0</v>
      </c>
      <c r="AR183" s="148" t="s">
        <v>147</v>
      </c>
      <c r="AT183" s="156" t="s">
        <v>73</v>
      </c>
      <c r="AU183" s="156" t="s">
        <v>79</v>
      </c>
      <c r="AY183" s="148" t="s">
        <v>113</v>
      </c>
      <c r="BK183" s="157" t="n">
        <f aca="false">BK184</f>
        <v>0</v>
      </c>
    </row>
    <row r="184" s="27" customFormat="true" ht="16.5" hidden="false" customHeight="true" outlineLevel="0" collapsed="false">
      <c r="A184" s="22"/>
      <c r="B184" s="160"/>
      <c r="C184" s="161" t="s">
        <v>264</v>
      </c>
      <c r="D184" s="161" t="s">
        <v>116</v>
      </c>
      <c r="E184" s="162" t="s">
        <v>265</v>
      </c>
      <c r="F184" s="163" t="s">
        <v>266</v>
      </c>
      <c r="G184" s="164" t="s">
        <v>253</v>
      </c>
      <c r="H184" s="165" t="n">
        <v>1</v>
      </c>
      <c r="I184" s="166"/>
      <c r="J184" s="167" t="n">
        <f aca="false">ROUND(I184*H184,2)</f>
        <v>0</v>
      </c>
      <c r="K184" s="204" t="s">
        <v>120</v>
      </c>
      <c r="L184" s="23"/>
      <c r="M184" s="205"/>
      <c r="N184" s="206" t="s">
        <v>39</v>
      </c>
      <c r="O184" s="207"/>
      <c r="P184" s="208" t="n">
        <f aca="false">O184*H184</f>
        <v>0</v>
      </c>
      <c r="Q184" s="208" t="n">
        <v>0</v>
      </c>
      <c r="R184" s="208" t="n">
        <f aca="false">Q184*H184</f>
        <v>0</v>
      </c>
      <c r="S184" s="208" t="n">
        <v>0</v>
      </c>
      <c r="T184" s="209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254</v>
      </c>
      <c r="AT184" s="172" t="s">
        <v>116</v>
      </c>
      <c r="AU184" s="172" t="s">
        <v>81</v>
      </c>
      <c r="AY184" s="3" t="s">
        <v>113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79</v>
      </c>
      <c r="BK184" s="173" t="n">
        <f aca="false">ROUND(I184*H184,2)</f>
        <v>0</v>
      </c>
      <c r="BL184" s="3" t="s">
        <v>254</v>
      </c>
      <c r="BM184" s="172" t="s">
        <v>267</v>
      </c>
    </row>
    <row r="185" s="27" customFormat="true" ht="6.95" hidden="false" customHeight="true" outlineLevel="0" collapsed="false">
      <c r="A185" s="22"/>
      <c r="B185" s="44"/>
      <c r="C185" s="45"/>
      <c r="D185" s="45"/>
      <c r="E185" s="45"/>
      <c r="F185" s="45"/>
      <c r="G185" s="45"/>
      <c r="H185" s="45"/>
      <c r="I185" s="45"/>
      <c r="J185" s="45"/>
      <c r="K185" s="45"/>
      <c r="L185" s="23"/>
      <c r="M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</row>
  </sheetData>
  <autoFilter ref="C121:K184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2024-06-01T17:15:07Z</dcterms:created>
  <dc:creator>DESKTOP-VKVVR07\Eva</dc:creator>
  <dc:description/>
  <dc:language>cs-CZ</dc:language>
  <cp:lastModifiedBy/>
  <cp:lastPrinted>2024-06-01T19:17:10Z</cp:lastPrinted>
  <dcterms:modified xsi:type="dcterms:W3CDTF">2024-06-01T19:17:18Z</dcterms:modified>
  <cp:revision>1</cp:revision>
  <dc:subject/>
  <dc:title/>
</cp:coreProperties>
</file>